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EGYZŐI KABINET\Szervezési Csoport\2026\HONLAP FELTÖLTÉS\2024\VB\Előterjesztések 2024. november\"/>
    </mc:Choice>
  </mc:AlternateContent>
  <xr:revisionPtr revIDLastSave="0" documentId="8_{2E315813-8353-493F-9E54-086806B0C5E9}" xr6:coauthVersionLast="47" xr6:coauthVersionMax="47" xr10:uidLastSave="{00000000-0000-0000-0000-000000000000}"/>
  <bookViews>
    <workbookView xWindow="-120" yWindow="-120" windowWidth="29040" windowHeight="15720" xr2:uid="{9BA532BD-5D41-4288-9494-9FE83D5973DA}"/>
  </bookViews>
  <sheets>
    <sheet name="2024 november (3)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1" l="1"/>
  <c r="C12" i="21"/>
  <c r="C15" i="21"/>
  <c r="D18" i="21"/>
  <c r="D21" i="21"/>
  <c r="D24" i="21"/>
  <c r="D27" i="21"/>
  <c r="D28" i="21"/>
  <c r="C30" i="21"/>
  <c r="D30" i="21"/>
  <c r="C40" i="21"/>
  <c r="C43" i="21"/>
  <c r="C42" i="21" s="1"/>
  <c r="C46" i="21"/>
  <c r="C50" i="21"/>
  <c r="C49" i="21" s="1"/>
  <c r="C51" i="21"/>
  <c r="C56" i="21"/>
  <c r="C61" i="21"/>
  <c r="C59" i="21" s="1"/>
  <c r="C62" i="21"/>
  <c r="C66" i="21"/>
  <c r="D75" i="21"/>
  <c r="D80" i="21"/>
  <c r="D83" i="21"/>
  <c r="D115" i="21" s="1"/>
  <c r="D86" i="21"/>
  <c r="D88" i="21"/>
  <c r="D91" i="21"/>
  <c r="D94" i="21"/>
  <c r="D97" i="21"/>
  <c r="D100" i="21"/>
  <c r="D103" i="21"/>
  <c r="D106" i="21"/>
  <c r="D109" i="21"/>
  <c r="D112" i="21"/>
  <c r="D118" i="21"/>
  <c r="D121" i="21"/>
  <c r="D125" i="21"/>
  <c r="D124" i="21" s="1"/>
  <c r="D126" i="21"/>
  <c r="D127" i="21"/>
  <c r="D130" i="21"/>
  <c r="D137" i="21"/>
  <c r="D134" i="21" s="1"/>
  <c r="D141" i="21"/>
  <c r="D138" i="21" s="1"/>
  <c r="D142" i="21"/>
  <c r="D147" i="21"/>
  <c r="D151" i="21"/>
  <c r="D154" i="21"/>
  <c r="D158" i="21"/>
  <c r="D161" i="21"/>
  <c r="D166" i="21"/>
  <c r="D173" i="21"/>
  <c r="D177" i="21"/>
  <c r="D182" i="21"/>
  <c r="D185" i="21"/>
  <c r="D188" i="21"/>
  <c r="D191" i="21"/>
  <c r="D194" i="21"/>
  <c r="D197" i="21"/>
  <c r="D200" i="21"/>
  <c r="D203" i="21"/>
  <c r="D206" i="21"/>
  <c r="D209" i="21"/>
  <c r="D212" i="21"/>
  <c r="D216" i="21"/>
  <c r="D221" i="21"/>
  <c r="D224" i="21"/>
  <c r="D227" i="21"/>
  <c r="D231" i="21"/>
  <c r="D235" i="21"/>
  <c r="D239" i="21"/>
  <c r="D243" i="21"/>
  <c r="D246" i="21"/>
  <c r="D250" i="21"/>
  <c r="D253" i="21"/>
  <c r="D256" i="21"/>
  <c r="D259" i="21"/>
  <c r="D262" i="21"/>
  <c r="D265" i="21"/>
  <c r="D268" i="21"/>
  <c r="D271" i="21"/>
  <c r="D274" i="21"/>
  <c r="D277" i="21"/>
  <c r="D284" i="21"/>
  <c r="D280" i="21" s="1"/>
  <c r="D288" i="21" s="1"/>
  <c r="D285" i="21"/>
  <c r="D291" i="21"/>
  <c r="D294" i="21"/>
  <c r="D297" i="21"/>
  <c r="D298" i="21"/>
  <c r="D144" i="21" l="1"/>
  <c r="D300" i="21" s="1"/>
  <c r="D302" i="21" s="1"/>
  <c r="C68" i="21"/>
  <c r="C300" i="21" s="1"/>
  <c r="C302" i="21" s="1"/>
</calcChain>
</file>

<file path=xl/sharedStrings.xml><?xml version="1.0" encoding="utf-8"?>
<sst xmlns="http://schemas.openxmlformats.org/spreadsheetml/2006/main" count="279" uniqueCount="149">
  <si>
    <t>eFt</t>
  </si>
  <si>
    <t>Megnevezések</t>
  </si>
  <si>
    <t>Bevételek</t>
  </si>
  <si>
    <t>Kiadások</t>
  </si>
  <si>
    <t>I. Állami pénzeszköz átvétellel kapcsolatos előirányzat módosítás</t>
  </si>
  <si>
    <t>1/b. sz. melléklet</t>
  </si>
  <si>
    <t>1/b. sz. melléklet összesen</t>
  </si>
  <si>
    <t>Személyi juttatások</t>
  </si>
  <si>
    <t>Ferencvárosi Egyesített Bölcsődék</t>
  </si>
  <si>
    <t xml:space="preserve">FESZGYI   </t>
  </si>
  <si>
    <t>2. sz. melléklet összesen</t>
  </si>
  <si>
    <t xml:space="preserve">I. Állami pénzeszköz átvétellel kapcsolatos előirányzat módosítás </t>
  </si>
  <si>
    <t>Mindösszesen</t>
  </si>
  <si>
    <t>Dologi kiadások</t>
  </si>
  <si>
    <t>Települési önkormányzatok szoc. és gyermekj. és gyermekétk. feladatainak tám.</t>
  </si>
  <si>
    <t>Munkaad. terhelő jár. és szoc. hozzáj adó</t>
  </si>
  <si>
    <t>Sor-szám</t>
  </si>
  <si>
    <t>1/c. sz. melléklet</t>
  </si>
  <si>
    <t>Munkaadókat terhelő jár. és szociális hozzájár.adó</t>
  </si>
  <si>
    <t>3/c sz. melléklet összesen</t>
  </si>
  <si>
    <t>Általános tartalék</t>
  </si>
  <si>
    <t xml:space="preserve">6. sz. melléklet </t>
  </si>
  <si>
    <t>6. sz. melléklet mindösszesen</t>
  </si>
  <si>
    <t>Tárgyévi finanszírozási megelőlegezések</t>
  </si>
  <si>
    <t>1/c. sz. melléklet összesen</t>
  </si>
  <si>
    <t>FESZGYI</t>
  </si>
  <si>
    <t>A 2024. évi költségvetés módosítása</t>
  </si>
  <si>
    <t>Települési önkormányzatok egyes köznevelési feladatainak támogatása</t>
  </si>
  <si>
    <t>Egyéb működési célú támogatások bevételei államháztartáson belülről</t>
  </si>
  <si>
    <t>Kiszámlázott általános forgalmi adó</t>
  </si>
  <si>
    <t>Egyéb szolgáltatás</t>
  </si>
  <si>
    <t>Munkaadókat terhelő járulékok és szociális hozzájárulási adó</t>
  </si>
  <si>
    <t xml:space="preserve">3/c sz. melléklet </t>
  </si>
  <si>
    <t>Ugrifüles Óvoda</t>
  </si>
  <si>
    <t xml:space="preserve">3/a sz. melléklet </t>
  </si>
  <si>
    <t>EU-s és önkormányzati választás</t>
  </si>
  <si>
    <t>3/a sz. melléklet összesen</t>
  </si>
  <si>
    <t xml:space="preserve">2. sz. melléklet </t>
  </si>
  <si>
    <t xml:space="preserve">Méhecske Óvoda </t>
  </si>
  <si>
    <t>FMK</t>
  </si>
  <si>
    <t>II. Testületi döntést igénylő előirányzat módosítás</t>
  </si>
  <si>
    <t>II. Képviselőtestületi döntést igénylő előirányzat módosítások összesen</t>
  </si>
  <si>
    <t xml:space="preserve">3/d sz. melléklet </t>
  </si>
  <si>
    <t>Egyéb működési célú kiadások</t>
  </si>
  <si>
    <t>3/d sz. melléklet összesen</t>
  </si>
  <si>
    <t>Kamat kiadás, banki költségek, tranzakciós díjak - Dologi kiadások</t>
  </si>
  <si>
    <t>Pinceszínház</t>
  </si>
  <si>
    <r>
      <t xml:space="preserve">Ferencvárosi Egyesített Bölcsödék  </t>
    </r>
    <r>
      <rPr>
        <i/>
        <sz val="10"/>
        <rFont val="Arial"/>
        <family val="2"/>
        <charset val="238"/>
      </rPr>
      <t xml:space="preserve">műszakpótlék, helyettesítési díj, </t>
    </r>
  </si>
  <si>
    <t>2. sz. melléklet ei. átcsoportosítás</t>
  </si>
  <si>
    <t>FIÜK</t>
  </si>
  <si>
    <t>Liliom Óvoda</t>
  </si>
  <si>
    <t>Méhecske Óvoda</t>
  </si>
  <si>
    <t xml:space="preserve">Egyéb működési bevételek </t>
  </si>
  <si>
    <t>2. sz. melléklet ei. átcsoportosítás összesen</t>
  </si>
  <si>
    <r>
      <t>2. sz. melléklet</t>
    </r>
    <r>
      <rPr>
        <b/>
        <i/>
        <sz val="10"/>
        <rFont val="Arial"/>
        <family val="2"/>
        <charset val="238"/>
      </rPr>
      <t xml:space="preserve">  összesen </t>
    </r>
    <r>
      <rPr>
        <i/>
        <sz val="10"/>
        <rFont val="Arial"/>
        <family val="2"/>
        <charset val="238"/>
      </rPr>
      <t>(Szociális ágazati összevont pótlék 2024. V.- VIII. hó)</t>
    </r>
  </si>
  <si>
    <t>Fizetendő általános forgalmi adó  (FAD) - Dologi kiadások</t>
  </si>
  <si>
    <t xml:space="preserve">   - Köznevelési feladatok támogatása 2024. október havi lemondás-pótigény</t>
  </si>
  <si>
    <t xml:space="preserve">   - Egyes szociális és gyermekjóléti feladatok támogatása 2024. október havi lemondás-pótigény</t>
  </si>
  <si>
    <t xml:space="preserve">Személyi juttatások   </t>
  </si>
  <si>
    <t xml:space="preserve">Munkaadókat terhelő járulékok és szociális hozzájárulási adó  </t>
  </si>
  <si>
    <t>Ruszin Nemzetiségi Önkormányzat</t>
  </si>
  <si>
    <t>Horvát Nemzetiségi Önkormányzat</t>
  </si>
  <si>
    <t>Fedett, zárható kerékpártárolók társasházak, lakótelepek környékén</t>
  </si>
  <si>
    <t>Fedett, zárható kerékpártárolók társasházak, lakótelepek környékén pályázat</t>
  </si>
  <si>
    <t xml:space="preserve">   - Szociális ágazati összevont pótlék 2024. IX.- X. hó</t>
  </si>
  <si>
    <r>
      <t xml:space="preserve">2. sz. melléklet </t>
    </r>
    <r>
      <rPr>
        <i/>
        <sz val="10"/>
        <rFont val="Arial"/>
        <family val="2"/>
        <charset val="238"/>
      </rPr>
      <t>(Szociális ágazati összevont pótlék 2024. IX.- X. hó)</t>
    </r>
  </si>
  <si>
    <t>Képviselők és választott tisztségviselők juttatásai</t>
  </si>
  <si>
    <t>Concerto Akadémia Nonprofit Kft.</t>
  </si>
  <si>
    <t>Kifli, túró rudi, tej beszerzés iskolák részére</t>
  </si>
  <si>
    <t>Kicsi Bocs Óvoda</t>
  </si>
  <si>
    <t>Személyi juttatások (jubileumi jutalom)</t>
  </si>
  <si>
    <t>Munkaadókat terhelő jár. és szociális hozzájár.adó (jubileumi jutalom)</t>
  </si>
  <si>
    <t>Napfény Óvoda</t>
  </si>
  <si>
    <t xml:space="preserve">Munkaadókat terhelő jár. és szociális hozzájár.adó </t>
  </si>
  <si>
    <r>
      <t>FIÜK</t>
    </r>
    <r>
      <rPr>
        <i/>
        <sz val="10"/>
        <rFont val="Arial"/>
        <family val="2"/>
        <charset val="238"/>
      </rPr>
      <t xml:space="preserve"> (készen.díj,éj.pót.,rendkívüli mvégz. </t>
    </r>
  </si>
  <si>
    <t>Ellátási díjak</t>
  </si>
  <si>
    <t>FEBI</t>
  </si>
  <si>
    <t>FESZGYI műszakpótlék, túlóra</t>
  </si>
  <si>
    <t>Általános forgalmi adó visszatérítése</t>
  </si>
  <si>
    <t>Készletértékesítés</t>
  </si>
  <si>
    <t>Közvetített szolgáltatások ellenértéke</t>
  </si>
  <si>
    <t xml:space="preserve">Csicsergő Óvoda </t>
  </si>
  <si>
    <t>Csudafa Óvoda</t>
  </si>
  <si>
    <t>Epres Óvoda</t>
  </si>
  <si>
    <t>Kerekerdő Óvoda</t>
  </si>
  <si>
    <r>
      <t>2. sz. melléklet (</t>
    </r>
    <r>
      <rPr>
        <sz val="10"/>
        <rFont val="Arial"/>
        <family val="2"/>
        <charset val="238"/>
      </rPr>
      <t>intézményi jutalom)</t>
    </r>
  </si>
  <si>
    <t>2. sz. melléklet (intézményi jutalom) összesen</t>
  </si>
  <si>
    <t xml:space="preserve">FESZGYI </t>
  </si>
  <si>
    <r>
      <t>Napfény Óvoda</t>
    </r>
    <r>
      <rPr>
        <i/>
        <sz val="10"/>
        <rFont val="Arial"/>
        <family val="2"/>
        <charset val="238"/>
      </rPr>
      <t xml:space="preserve"> (szabadság megváltás)</t>
    </r>
  </si>
  <si>
    <t>Egyéb tárgyi eszköz értékesítése</t>
  </si>
  <si>
    <t>Személyi juttatások (műszakpótlék 1.631 eFt; orvosi rendelő takarítás 609 eFt)</t>
  </si>
  <si>
    <t>Munkaadókat terhelő jár. és szociális hozzájár.adó (műszakpótlék 212 eFt; orvosi rendelő takarítás 79 eFt)</t>
  </si>
  <si>
    <t>Beruházások (FAD)</t>
  </si>
  <si>
    <t>Felújítások (FAD)</t>
  </si>
  <si>
    <t>Ingatlanokkal kapcsolatos egyéb feladatok</t>
  </si>
  <si>
    <t>6. sz. melléklet</t>
  </si>
  <si>
    <t xml:space="preserve">Helyiség megszerzési díj </t>
  </si>
  <si>
    <t>Önkormányzati bérlemények üzemeltetési költségei</t>
  </si>
  <si>
    <t>3/c melléklet ei. átcsoportosítás</t>
  </si>
  <si>
    <t>Közterületüzemeltetési egyéb feladatok</t>
  </si>
  <si>
    <t>Beruházások</t>
  </si>
  <si>
    <t>Lakáslemondás térítés, lakásbiztosíték visszafizetés</t>
  </si>
  <si>
    <t>Egyéb felhalmozási célú kiadások</t>
  </si>
  <si>
    <t xml:space="preserve">Személyi juttatások </t>
  </si>
  <si>
    <t xml:space="preserve">Dologi kiadások </t>
  </si>
  <si>
    <t>Önkormányzati szakmai feladatokkal kapcsolatos kiadások</t>
  </si>
  <si>
    <t>Környezetvédelem</t>
  </si>
  <si>
    <t>Részvételi költségvetés</t>
  </si>
  <si>
    <t>NEXT LEVEL Parking pályázat</t>
  </si>
  <si>
    <t>Idősügyi Koncepció</t>
  </si>
  <si>
    <t>Sport és szabadidős feladatok</t>
  </si>
  <si>
    <t>Diáksport</t>
  </si>
  <si>
    <t>Hátrányos helyzetű diákok sport támogatása</t>
  </si>
  <si>
    <t>Kulturális koncepció</t>
  </si>
  <si>
    <t>Testvérvárosi kapcsolatok</t>
  </si>
  <si>
    <t xml:space="preserve">3/c melléklet ei. átcsoportosítás összesen </t>
  </si>
  <si>
    <t>3/d melléklet ei. átcsoportosítás</t>
  </si>
  <si>
    <t>Társasház felújítási pályázat</t>
  </si>
  <si>
    <t>Irodalmi  pályázat</t>
  </si>
  <si>
    <t xml:space="preserve">3/d melléklet ei. átcsoportosítás összesen </t>
  </si>
  <si>
    <t>4. sz. melléklet ei. átcsoportosítás</t>
  </si>
  <si>
    <t>Haller park felújítás</t>
  </si>
  <si>
    <t>Felújítások</t>
  </si>
  <si>
    <t>Törd a betont</t>
  </si>
  <si>
    <t xml:space="preserve">Egyéb közterületek felújítása, fejlesztése </t>
  </si>
  <si>
    <t>Önkormányzati lakások komfortosítása, lakások és helyiségek felújítása</t>
  </si>
  <si>
    <t>Veszélyelhárítás</t>
  </si>
  <si>
    <t>Településrendezési eszközök</t>
  </si>
  <si>
    <t>Ügyfélszolgálati Iroda felújítás</t>
  </si>
  <si>
    <t>4. sz. melléklet ei. átcsoportosítás összesen</t>
  </si>
  <si>
    <t>5. sz. melléklet ei. átcsoportosítás</t>
  </si>
  <si>
    <t>Pöttyös utcai metró felszíni rendezés</t>
  </si>
  <si>
    <t>5. sz. melléklet ei. átcsoportosítás összesen</t>
  </si>
  <si>
    <t>FESZOFE kiemelkedően közhasznú Non-profit Kft működési tám.</t>
  </si>
  <si>
    <t>Faültetés támogatása</t>
  </si>
  <si>
    <t>Idegenforgalmi adó</t>
  </si>
  <si>
    <t>Önkormányzati lakások értékesítése</t>
  </si>
  <si>
    <t>4. sz. melléklet FAD</t>
  </si>
  <si>
    <t>FESZ épületének felújítása</t>
  </si>
  <si>
    <t>4. sz. melléklet FAD összesen</t>
  </si>
  <si>
    <t xml:space="preserve">4. sz. melléklet </t>
  </si>
  <si>
    <t>Balázs Béla utca 27/B lakóépület felújítása - FELÚJÍTÁSOK</t>
  </si>
  <si>
    <t>4. sz. melléklet összesen</t>
  </si>
  <si>
    <t xml:space="preserve">5. sz. melléklet </t>
  </si>
  <si>
    <t>5. sz. melléklet összesen</t>
  </si>
  <si>
    <r>
      <t>Egyéb működési c. tám. bevételei államh. belülről</t>
    </r>
    <r>
      <rPr>
        <i/>
        <sz val="10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 xml:space="preserve">(EP és Önkormányzati választás) </t>
    </r>
    <r>
      <rPr>
        <sz val="9"/>
        <rFont val="Arial"/>
        <family val="2"/>
        <charset val="238"/>
      </rPr>
      <t>Polg.Hivatal</t>
    </r>
  </si>
  <si>
    <t>Parkolóhely megváltás visszafizetése</t>
  </si>
  <si>
    <t>Parkolóhely megváltás visszafizetés - Egyéb felhalmoz. Kiadás</t>
  </si>
  <si>
    <t>Ecseri úti metromegálló felszíni rendezése - BERUHÁZÁSOK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</si>
</sst>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i/>
      <sz val="12"/>
      <color rgb="FFFF0000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17" borderId="7" applyNumberFormat="0" applyFont="0" applyAlignment="0" applyProtection="0"/>
    <xf numFmtId="0" fontId="12" fillId="4" borderId="0" applyNumberFormat="0" applyBorder="0" applyAlignment="0" applyProtection="0"/>
    <xf numFmtId="0" fontId="13" fillId="18" borderId="8" applyNumberFormat="0" applyAlignment="0" applyProtection="0"/>
    <xf numFmtId="0" fontId="14" fillId="0" borderId="0" applyNumberFormat="0" applyFill="0" applyBorder="0" applyAlignment="0" applyProtection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74">
    <xf numFmtId="0" fontId="0" fillId="0" borderId="0" xfId="0"/>
    <xf numFmtId="0" fontId="0" fillId="0" borderId="0" xfId="0" applyFill="1"/>
    <xf numFmtId="3" fontId="23" fillId="0" borderId="10" xfId="33" applyNumberFormat="1" applyFont="1" applyFill="1" applyBorder="1"/>
    <xf numFmtId="3" fontId="23" fillId="0" borderId="10" xfId="33" applyNumberFormat="1" applyFont="1" applyFill="1" applyBorder="1" applyAlignment="1">
      <alignment vertical="center"/>
    </xf>
    <xf numFmtId="3" fontId="20" fillId="0" borderId="10" xfId="33" applyNumberFormat="1" applyFont="1" applyFill="1" applyBorder="1" applyAlignment="1">
      <alignment vertical="center"/>
    </xf>
    <xf numFmtId="0" fontId="0" fillId="0" borderId="0" xfId="0" applyBorder="1"/>
    <xf numFmtId="3" fontId="29" fillId="0" borderId="0" xfId="0" applyNumberFormat="1" applyFont="1" applyBorder="1"/>
    <xf numFmtId="0" fontId="0" fillId="0" borderId="0" xfId="0" applyFill="1" applyBorder="1"/>
    <xf numFmtId="3" fontId="21" fillId="0" borderId="10" xfId="33" applyNumberFormat="1" applyFont="1" applyFill="1" applyBorder="1" applyAlignment="1">
      <alignment vertical="center"/>
    </xf>
    <xf numFmtId="3" fontId="21" fillId="0" borderId="10" xfId="33" applyNumberFormat="1" applyFont="1" applyFill="1" applyBorder="1"/>
    <xf numFmtId="3" fontId="21" fillId="0" borderId="11" xfId="33" applyNumberFormat="1" applyFont="1" applyFill="1" applyBorder="1" applyAlignment="1">
      <alignment vertical="center"/>
    </xf>
    <xf numFmtId="3" fontId="23" fillId="0" borderId="11" xfId="33" applyNumberFormat="1" applyFont="1" applyFill="1" applyBorder="1" applyAlignment="1">
      <alignment vertical="center"/>
    </xf>
    <xf numFmtId="3" fontId="20" fillId="0" borderId="11" xfId="33" applyNumberFormat="1" applyFont="1" applyFill="1" applyBorder="1" applyAlignment="1">
      <alignment vertical="center"/>
    </xf>
    <xf numFmtId="0" fontId="20" fillId="0" borderId="12" xfId="0" applyFont="1" applyFill="1" applyBorder="1"/>
    <xf numFmtId="3" fontId="20" fillId="0" borderId="13" xfId="33" applyNumberFormat="1" applyFont="1" applyFill="1" applyBorder="1" applyAlignment="1">
      <alignment vertical="center"/>
    </xf>
    <xf numFmtId="3" fontId="29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Fill="1" applyBorder="1"/>
    <xf numFmtId="3" fontId="20" fillId="0" borderId="0" xfId="0" applyNumberFormat="1" applyFont="1" applyFill="1" applyBorder="1"/>
    <xf numFmtId="3" fontId="25" fillId="0" borderId="0" xfId="33" applyNumberFormat="1" applyFont="1" applyFill="1" applyAlignment="1">
      <alignment horizontal="center"/>
    </xf>
    <xf numFmtId="3" fontId="21" fillId="0" borderId="0" xfId="33" applyNumberFormat="1" applyFont="1" applyFill="1" applyAlignment="1">
      <alignment horizontal="centerContinuous"/>
    </xf>
    <xf numFmtId="3" fontId="23" fillId="0" borderId="0" xfId="33" applyNumberFormat="1" applyFont="1" applyFill="1" applyAlignment="1">
      <alignment horizontal="right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/>
    <xf numFmtId="3" fontId="20" fillId="0" borderId="14" xfId="33" applyNumberFormat="1" applyFont="1" applyFill="1" applyBorder="1" applyAlignment="1">
      <alignment vertical="center"/>
    </xf>
    <xf numFmtId="3" fontId="24" fillId="0" borderId="10" xfId="33" applyNumberFormat="1" applyFont="1" applyFill="1" applyBorder="1" applyAlignment="1">
      <alignment vertical="center"/>
    </xf>
    <xf numFmtId="3" fontId="23" fillId="0" borderId="13" xfId="33" applyNumberFormat="1" applyFont="1" applyFill="1" applyBorder="1" applyAlignment="1">
      <alignment vertical="center"/>
    </xf>
    <xf numFmtId="3" fontId="23" fillId="0" borderId="14" xfId="33" applyNumberFormat="1" applyFont="1" applyFill="1" applyBorder="1" applyAlignment="1">
      <alignment vertical="center"/>
    </xf>
    <xf numFmtId="3" fontId="20" fillId="0" borderId="15" xfId="33" applyNumberFormat="1" applyFont="1" applyFill="1" applyBorder="1" applyAlignment="1">
      <alignment vertical="center"/>
    </xf>
    <xf numFmtId="3" fontId="26" fillId="0" borderId="10" xfId="33" applyNumberFormat="1" applyFont="1" applyFill="1" applyBorder="1" applyAlignment="1">
      <alignment vertical="center"/>
    </xf>
    <xf numFmtId="3" fontId="24" fillId="0" borderId="15" xfId="33" applyNumberFormat="1" applyFont="1" applyFill="1" applyBorder="1" applyAlignment="1">
      <alignment vertical="center"/>
    </xf>
    <xf numFmtId="0" fontId="24" fillId="0" borderId="16" xfId="0" applyFont="1" applyFill="1" applyBorder="1" applyAlignment="1">
      <alignment horizontal="left" vertical="center"/>
    </xf>
    <xf numFmtId="3" fontId="20" fillId="0" borderId="17" xfId="0" applyNumberFormat="1" applyFont="1" applyFill="1" applyBorder="1" applyAlignment="1" applyProtection="1">
      <alignment vertical="center"/>
      <protection locked="0"/>
    </xf>
    <xf numFmtId="3" fontId="24" fillId="0" borderId="14" xfId="33" applyNumberFormat="1" applyFont="1" applyFill="1" applyBorder="1" applyAlignment="1">
      <alignment vertical="center"/>
    </xf>
    <xf numFmtId="3" fontId="20" fillId="0" borderId="18" xfId="33" applyNumberFormat="1" applyFont="1" applyFill="1" applyBorder="1" applyAlignment="1">
      <alignment vertical="center"/>
    </xf>
    <xf numFmtId="3" fontId="23" fillId="0" borderId="18" xfId="33" applyNumberFormat="1" applyFont="1" applyFill="1" applyBorder="1" applyAlignment="1">
      <alignment vertical="center"/>
    </xf>
    <xf numFmtId="3" fontId="24" fillId="0" borderId="14" xfId="0" applyNumberFormat="1" applyFont="1" applyFill="1" applyBorder="1" applyAlignment="1">
      <alignment vertical="center"/>
    </xf>
    <xf numFmtId="3" fontId="20" fillId="0" borderId="14" xfId="0" applyNumberFormat="1" applyFont="1" applyFill="1" applyBorder="1" applyAlignment="1">
      <alignment vertical="center"/>
    </xf>
    <xf numFmtId="0" fontId="23" fillId="0" borderId="11" xfId="35" applyFont="1" applyFill="1" applyBorder="1" applyAlignment="1">
      <alignment vertical="center"/>
    </xf>
    <xf numFmtId="3" fontId="23" fillId="0" borderId="10" xfId="33" applyNumberFormat="1" applyFont="1" applyFill="1" applyBorder="1" applyAlignment="1">
      <alignment horizontal="right" vertical="center"/>
    </xf>
    <xf numFmtId="3" fontId="21" fillId="0" borderId="11" xfId="33" applyNumberFormat="1" applyFont="1" applyFill="1" applyBorder="1"/>
    <xf numFmtId="0" fontId="24" fillId="0" borderId="11" xfId="35" applyFont="1" applyFill="1" applyBorder="1" applyAlignment="1">
      <alignment vertical="center"/>
    </xf>
    <xf numFmtId="0" fontId="20" fillId="0" borderId="11" xfId="0" applyFont="1" applyFill="1" applyBorder="1" applyAlignment="1" applyProtection="1">
      <alignment vertical="center"/>
      <protection locked="0"/>
    </xf>
    <xf numFmtId="3" fontId="24" fillId="0" borderId="11" xfId="33" applyNumberFormat="1" applyFont="1" applyFill="1" applyBorder="1" applyAlignment="1">
      <alignment vertical="center"/>
    </xf>
    <xf numFmtId="0" fontId="24" fillId="0" borderId="11" xfId="0" applyFont="1" applyFill="1" applyBorder="1" applyAlignment="1">
      <alignment horizontal="left" vertical="center"/>
    </xf>
    <xf numFmtId="0" fontId="28" fillId="0" borderId="14" xfId="35" applyFont="1" applyFill="1" applyBorder="1" applyAlignment="1">
      <alignment vertical="center"/>
    </xf>
    <xf numFmtId="3" fontId="24" fillId="0" borderId="11" xfId="0" applyNumberFormat="1" applyFont="1" applyFill="1" applyBorder="1" applyAlignment="1">
      <alignment vertical="center"/>
    </xf>
    <xf numFmtId="0" fontId="27" fillId="0" borderId="14" xfId="34" applyFont="1" applyFill="1" applyBorder="1" applyAlignment="1">
      <alignment vertical="center"/>
    </xf>
    <xf numFmtId="3" fontId="20" fillId="0" borderId="11" xfId="0" applyNumberFormat="1" applyFont="1" applyFill="1" applyBorder="1" applyAlignment="1">
      <alignment vertical="center"/>
    </xf>
    <xf numFmtId="3" fontId="24" fillId="0" borderId="18" xfId="33" applyNumberFormat="1" applyFont="1" applyFill="1" applyBorder="1" applyAlignment="1">
      <alignment vertical="center"/>
    </xf>
    <xf numFmtId="3" fontId="24" fillId="0" borderId="10" xfId="0" applyNumberFormat="1" applyFont="1" applyFill="1" applyBorder="1" applyAlignment="1">
      <alignment vertical="center"/>
    </xf>
    <xf numFmtId="3" fontId="20" fillId="0" borderId="10" xfId="0" applyNumberFormat="1" applyFont="1" applyFill="1" applyBorder="1" applyAlignment="1">
      <alignment vertical="center"/>
    </xf>
    <xf numFmtId="3" fontId="24" fillId="0" borderId="18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right"/>
    </xf>
    <xf numFmtId="3" fontId="0" fillId="0" borderId="0" xfId="0" applyNumberFormat="1"/>
    <xf numFmtId="3" fontId="30" fillId="0" borderId="0" xfId="0" applyNumberFormat="1" applyFont="1" applyBorder="1"/>
    <xf numFmtId="0" fontId="20" fillId="0" borderId="0" xfId="0" applyFont="1"/>
    <xf numFmtId="3" fontId="20" fillId="0" borderId="0" xfId="0" applyNumberFormat="1" applyFont="1"/>
    <xf numFmtId="3" fontId="31" fillId="0" borderId="10" xfId="33" applyNumberFormat="1" applyFont="1" applyFill="1" applyBorder="1" applyAlignment="1">
      <alignment vertical="center"/>
    </xf>
    <xf numFmtId="3" fontId="32" fillId="0" borderId="0" xfId="0" applyNumberFormat="1" applyFont="1" applyFill="1" applyBorder="1"/>
    <xf numFmtId="3" fontId="20" fillId="20" borderId="18" xfId="33" applyNumberFormat="1" applyFont="1" applyFill="1" applyBorder="1" applyAlignment="1">
      <alignment vertical="center"/>
    </xf>
    <xf numFmtId="3" fontId="20" fillId="20" borderId="10" xfId="33" applyNumberFormat="1" applyFont="1" applyFill="1" applyBorder="1" applyAlignment="1">
      <alignment vertical="center"/>
    </xf>
    <xf numFmtId="3" fontId="20" fillId="20" borderId="14" xfId="33" applyNumberFormat="1" applyFont="1" applyFill="1" applyBorder="1" applyAlignment="1">
      <alignment vertical="center"/>
    </xf>
    <xf numFmtId="3" fontId="20" fillId="20" borderId="11" xfId="33" applyNumberFormat="1" applyFont="1" applyFill="1" applyBorder="1" applyAlignment="1">
      <alignment vertical="center"/>
    </xf>
    <xf numFmtId="3" fontId="25" fillId="0" borderId="0" xfId="33" applyNumberFormat="1" applyFont="1" applyFill="1" applyAlignment="1">
      <alignment horizontal="center"/>
    </xf>
    <xf numFmtId="0" fontId="20" fillId="0" borderId="0" xfId="0" applyFont="1" applyFill="1" applyAlignment="1"/>
    <xf numFmtId="3" fontId="22" fillId="0" borderId="0" xfId="33" applyNumberFormat="1" applyFont="1" applyFill="1" applyAlignment="1">
      <alignment horizontal="center"/>
    </xf>
    <xf numFmtId="0" fontId="22" fillId="0" borderId="0" xfId="0" applyFont="1" applyFill="1" applyAlignment="1"/>
    <xf numFmtId="3" fontId="23" fillId="0" borderId="19" xfId="33" applyNumberFormat="1" applyFont="1" applyFill="1" applyBorder="1" applyAlignment="1">
      <alignment horizontal="center" vertical="center" wrapText="1"/>
    </xf>
    <xf numFmtId="3" fontId="23" fillId="0" borderId="18" xfId="33" applyNumberFormat="1" applyFont="1" applyFill="1" applyBorder="1" applyAlignment="1">
      <alignment horizontal="center" vertical="center" wrapText="1"/>
    </xf>
    <xf numFmtId="3" fontId="21" fillId="0" borderId="20" xfId="33" applyNumberFormat="1" applyFont="1" applyFill="1" applyBorder="1" applyAlignment="1">
      <alignment horizontal="center" vertical="center"/>
    </xf>
    <xf numFmtId="3" fontId="21" fillId="0" borderId="21" xfId="33" applyNumberFormat="1" applyFont="1" applyFill="1" applyBorder="1" applyAlignment="1">
      <alignment horizontal="center" vertical="center"/>
    </xf>
    <xf numFmtId="3" fontId="21" fillId="0" borderId="19" xfId="33" applyNumberFormat="1" applyFont="1" applyFill="1" applyBorder="1" applyAlignment="1">
      <alignment horizontal="center" vertical="center"/>
    </xf>
    <xf numFmtId="3" fontId="21" fillId="0" borderId="18" xfId="33" applyNumberFormat="1" applyFont="1" applyFill="1" applyBorder="1" applyAlignment="1">
      <alignment horizontal="center" vertical="center"/>
    </xf>
  </cellXfs>
  <cellStyles count="4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 xr:uid="{0C89E1A3-6206-4670-90D6-B55C6EDBBF8D}"/>
    <cellStyle name="Normál_2006évimozgástáblák" xfId="33" xr:uid="{9ACAFD17-9D74-4A56-97FD-1E3ABC174765}"/>
    <cellStyle name="Normál_2011évivéglegesteljesítésápr21" xfId="34" xr:uid="{F4B17E59-9402-4ED6-A1E7-EB831C01F72B}"/>
    <cellStyle name="Normál_2012éviköltségvetésjan19este" xfId="35" xr:uid="{9C62431B-C2CF-43F5-A89C-5DBA72936D9F}"/>
    <cellStyle name="Összesen" xfId="36" builtinId="25" customBuiltin="1"/>
    <cellStyle name="Rossz" xfId="37" builtinId="27" customBuiltin="1"/>
    <cellStyle name="Semleges" xfId="38" builtinId="28" customBuiltin="1"/>
    <cellStyle name="Számítás" xfId="39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597FC-CF84-48E1-B252-CF2C1A46D00C}">
  <sheetPr>
    <tabColor rgb="FFFFC000"/>
  </sheetPr>
  <dimension ref="A1:F315"/>
  <sheetViews>
    <sheetView tabSelected="1" topLeftCell="A268" zoomScaleNormal="100" workbookViewId="0">
      <selection activeCell="B180" sqref="B180"/>
    </sheetView>
  </sheetViews>
  <sheetFormatPr defaultRowHeight="12.75" x14ac:dyDescent="0.2"/>
  <cols>
    <col min="1" max="1" width="9.28515625" style="23" customWidth="1"/>
    <col min="2" max="2" width="83.28515625" style="23" customWidth="1"/>
    <col min="3" max="4" width="11.7109375" style="23" customWidth="1"/>
    <col min="5" max="5" width="13.7109375" customWidth="1"/>
  </cols>
  <sheetData>
    <row r="1" spans="1:4" ht="15.75" x14ac:dyDescent="0.25">
      <c r="A1" s="64" t="s">
        <v>26</v>
      </c>
      <c r="B1" s="65"/>
      <c r="C1" s="65"/>
      <c r="D1" s="65"/>
    </row>
    <row r="2" spans="1:4" x14ac:dyDescent="0.2">
      <c r="A2" s="66"/>
      <c r="B2" s="67"/>
      <c r="C2" s="67"/>
      <c r="D2" s="67"/>
    </row>
    <row r="3" spans="1:4" ht="15.75" x14ac:dyDescent="0.25">
      <c r="A3" s="20"/>
      <c r="B3" s="19"/>
      <c r="C3" s="19"/>
      <c r="D3" s="21" t="s">
        <v>0</v>
      </c>
    </row>
    <row r="4" spans="1:4" ht="15" customHeight="1" x14ac:dyDescent="0.2">
      <c r="A4" s="68" t="s">
        <v>16</v>
      </c>
      <c r="B4" s="70" t="s">
        <v>1</v>
      </c>
      <c r="C4" s="72" t="s">
        <v>2</v>
      </c>
      <c r="D4" s="72" t="s">
        <v>3</v>
      </c>
    </row>
    <row r="5" spans="1:4" ht="15" customHeight="1" x14ac:dyDescent="0.2">
      <c r="A5" s="69"/>
      <c r="B5" s="71"/>
      <c r="C5" s="73"/>
      <c r="D5" s="73"/>
    </row>
    <row r="6" spans="1:4" ht="15" x14ac:dyDescent="0.25">
      <c r="A6" s="9"/>
      <c r="B6" s="40"/>
      <c r="C6" s="2"/>
      <c r="D6" s="2"/>
    </row>
    <row r="7" spans="1:4" ht="15" x14ac:dyDescent="0.2">
      <c r="A7" s="8" t="s">
        <v>4</v>
      </c>
      <c r="B7" s="10"/>
      <c r="C7" s="3"/>
      <c r="D7" s="3"/>
    </row>
    <row r="8" spans="1:4" ht="15" x14ac:dyDescent="0.2">
      <c r="A8" s="8"/>
      <c r="B8" s="10"/>
      <c r="C8" s="3"/>
      <c r="D8" s="3"/>
    </row>
    <row r="9" spans="1:4" ht="15" x14ac:dyDescent="0.2">
      <c r="A9" s="3" t="s">
        <v>5</v>
      </c>
      <c r="B9" s="10"/>
      <c r="C9" s="3"/>
      <c r="D9" s="3"/>
    </row>
    <row r="10" spans="1:4" x14ac:dyDescent="0.2">
      <c r="A10" s="3">
        <v>1012</v>
      </c>
      <c r="B10" s="38" t="s">
        <v>27</v>
      </c>
      <c r="C10" s="3">
        <f>C11</f>
        <v>769</v>
      </c>
      <c r="D10" s="3"/>
    </row>
    <row r="11" spans="1:4" x14ac:dyDescent="0.2">
      <c r="A11" s="3"/>
      <c r="B11" s="41" t="s">
        <v>56</v>
      </c>
      <c r="C11" s="25">
        <v>769</v>
      </c>
      <c r="D11" s="3"/>
    </row>
    <row r="12" spans="1:4" x14ac:dyDescent="0.2">
      <c r="A12" s="3">
        <v>1013</v>
      </c>
      <c r="B12" s="38" t="s">
        <v>14</v>
      </c>
      <c r="C12" s="3">
        <f>SUM(C13:C14)</f>
        <v>44311</v>
      </c>
      <c r="D12" s="3"/>
    </row>
    <row r="13" spans="1:4" x14ac:dyDescent="0.2">
      <c r="A13" s="3"/>
      <c r="B13" s="41" t="s">
        <v>57</v>
      </c>
      <c r="C13" s="25">
        <v>14104</v>
      </c>
      <c r="D13" s="3"/>
    </row>
    <row r="14" spans="1:4" x14ac:dyDescent="0.2">
      <c r="A14" s="3"/>
      <c r="B14" s="41" t="s">
        <v>64</v>
      </c>
      <c r="C14" s="25">
        <v>30207</v>
      </c>
      <c r="D14" s="3"/>
    </row>
    <row r="15" spans="1:4" ht="15" x14ac:dyDescent="0.2">
      <c r="A15" s="3" t="s">
        <v>6</v>
      </c>
      <c r="B15" s="10"/>
      <c r="C15" s="3">
        <f>C10+C12</f>
        <v>45080</v>
      </c>
      <c r="D15" s="3"/>
    </row>
    <row r="16" spans="1:4" ht="15" x14ac:dyDescent="0.2">
      <c r="A16" s="3"/>
      <c r="B16" s="10"/>
      <c r="C16" s="3"/>
      <c r="D16" s="3"/>
    </row>
    <row r="17" spans="1:6" ht="15" x14ac:dyDescent="0.2">
      <c r="A17" s="38" t="s">
        <v>65</v>
      </c>
      <c r="B17" s="10"/>
      <c r="C17" s="3"/>
      <c r="D17" s="3"/>
    </row>
    <row r="18" spans="1:6" ht="12.75" customHeight="1" x14ac:dyDescent="0.2">
      <c r="A18" s="4">
        <v>2850</v>
      </c>
      <c r="B18" s="28" t="s">
        <v>8</v>
      </c>
      <c r="C18" s="3"/>
      <c r="D18" s="29">
        <f>D19+D20</f>
        <v>2224</v>
      </c>
    </row>
    <row r="19" spans="1:6" ht="12.75" customHeight="1" x14ac:dyDescent="0.2">
      <c r="A19" s="4"/>
      <c r="B19" s="30" t="s">
        <v>7</v>
      </c>
      <c r="C19" s="3"/>
      <c r="D19" s="25">
        <v>1968</v>
      </c>
    </row>
    <row r="20" spans="1:6" ht="12.75" customHeight="1" x14ac:dyDescent="0.2">
      <c r="A20" s="4"/>
      <c r="B20" s="31" t="s">
        <v>15</v>
      </c>
      <c r="C20" s="3"/>
      <c r="D20" s="25">
        <v>256</v>
      </c>
    </row>
    <row r="21" spans="1:6" ht="12.75" customHeight="1" x14ac:dyDescent="0.2">
      <c r="A21" s="32">
        <v>2875</v>
      </c>
      <c r="B21" s="42" t="s">
        <v>9</v>
      </c>
      <c r="C21" s="3"/>
      <c r="D21" s="29">
        <f>D22+D23</f>
        <v>27983</v>
      </c>
    </row>
    <row r="22" spans="1:6" ht="12.75" customHeight="1" x14ac:dyDescent="0.2">
      <c r="A22" s="4"/>
      <c r="B22" s="43" t="s">
        <v>7</v>
      </c>
      <c r="C22" s="3"/>
      <c r="D22" s="25">
        <v>24764</v>
      </c>
    </row>
    <row r="23" spans="1:6" ht="12.75" customHeight="1" x14ac:dyDescent="0.2">
      <c r="A23" s="4"/>
      <c r="B23" s="44" t="s">
        <v>15</v>
      </c>
      <c r="C23" s="3"/>
      <c r="D23" s="25">
        <v>3219</v>
      </c>
    </row>
    <row r="24" spans="1:6" ht="12.75" customHeight="1" x14ac:dyDescent="0.2">
      <c r="A24" s="3" t="s">
        <v>54</v>
      </c>
      <c r="B24" s="30"/>
      <c r="C24" s="3"/>
      <c r="D24" s="3">
        <f>D18+D21</f>
        <v>30207</v>
      </c>
      <c r="E24" s="54"/>
      <c r="F24" s="56"/>
    </row>
    <row r="25" spans="1:6" x14ac:dyDescent="0.2">
      <c r="A25" s="3"/>
      <c r="B25" s="24"/>
      <c r="C25" s="3"/>
      <c r="D25" s="3"/>
    </row>
    <row r="26" spans="1:6" x14ac:dyDescent="0.2">
      <c r="A26" s="3" t="s">
        <v>21</v>
      </c>
      <c r="B26" s="24"/>
      <c r="C26" s="3"/>
      <c r="D26" s="3"/>
      <c r="E26" s="54"/>
      <c r="F26" s="56"/>
    </row>
    <row r="27" spans="1:6" x14ac:dyDescent="0.2">
      <c r="A27" s="4">
        <v>6011</v>
      </c>
      <c r="B27" s="24" t="s">
        <v>20</v>
      </c>
      <c r="C27" s="3"/>
      <c r="D27" s="4">
        <f>C10+C13</f>
        <v>14873</v>
      </c>
      <c r="E27" s="57"/>
    </row>
    <row r="28" spans="1:6" x14ac:dyDescent="0.2">
      <c r="A28" s="3" t="s">
        <v>22</v>
      </c>
      <c r="B28" s="24"/>
      <c r="C28" s="3"/>
      <c r="D28" s="3">
        <f>D27</f>
        <v>14873</v>
      </c>
    </row>
    <row r="29" spans="1:6" x14ac:dyDescent="0.2">
      <c r="A29" s="3"/>
      <c r="B29" s="24"/>
      <c r="C29" s="3"/>
      <c r="D29" s="3"/>
    </row>
    <row r="30" spans="1:6" ht="15" x14ac:dyDescent="0.2">
      <c r="A30" s="8" t="s">
        <v>11</v>
      </c>
      <c r="B30" s="10"/>
      <c r="C30" s="3">
        <f>C15</f>
        <v>45080</v>
      </c>
      <c r="D30" s="3">
        <f>SUM(D18+D21+D28)</f>
        <v>45080</v>
      </c>
    </row>
    <row r="31" spans="1:6" ht="15" x14ac:dyDescent="0.2">
      <c r="A31" s="10"/>
      <c r="B31" s="10"/>
      <c r="C31" s="3"/>
      <c r="D31" s="3"/>
    </row>
    <row r="32" spans="1:6" ht="15.75" x14ac:dyDescent="0.25">
      <c r="A32" s="10" t="s">
        <v>40</v>
      </c>
      <c r="B32" s="24"/>
      <c r="C32" s="3"/>
      <c r="D32" s="3"/>
      <c r="E32" s="6"/>
    </row>
    <row r="33" spans="1:6" ht="12.75" customHeight="1" x14ac:dyDescent="0.25">
      <c r="A33" s="10"/>
      <c r="B33" s="24"/>
      <c r="C33" s="3"/>
      <c r="D33" s="3"/>
      <c r="E33" s="6"/>
    </row>
    <row r="34" spans="1:6" ht="12.75" customHeight="1" x14ac:dyDescent="0.25">
      <c r="A34" s="11" t="s">
        <v>5</v>
      </c>
      <c r="B34" s="24"/>
      <c r="C34" s="3"/>
      <c r="D34" s="3"/>
      <c r="E34" s="6"/>
    </row>
    <row r="35" spans="1:6" ht="12.75" customHeight="1" x14ac:dyDescent="0.25">
      <c r="A35" s="12">
        <v>1053</v>
      </c>
      <c r="B35" s="34" t="s">
        <v>135</v>
      </c>
      <c r="C35" s="4">
        <v>76000</v>
      </c>
      <c r="D35" s="4"/>
      <c r="E35" s="6"/>
    </row>
    <row r="36" spans="1:6" ht="12.75" customHeight="1" x14ac:dyDescent="0.25">
      <c r="A36" s="12">
        <v>1186</v>
      </c>
      <c r="B36" s="34" t="s">
        <v>62</v>
      </c>
      <c r="C36" s="4">
        <v>6638</v>
      </c>
      <c r="D36" s="4"/>
      <c r="E36" s="6"/>
    </row>
    <row r="37" spans="1:6" ht="12.75" customHeight="1" x14ac:dyDescent="0.25">
      <c r="A37" s="12">
        <v>1195</v>
      </c>
      <c r="B37" s="34" t="s">
        <v>136</v>
      </c>
      <c r="C37" s="4">
        <v>155000</v>
      </c>
      <c r="D37" s="4"/>
      <c r="E37" s="55"/>
    </row>
    <row r="38" spans="1:6" s="16" customFormat="1" ht="12.75" customHeight="1" x14ac:dyDescent="0.2">
      <c r="A38" s="12">
        <v>1218</v>
      </c>
      <c r="B38" s="34" t="s">
        <v>23</v>
      </c>
      <c r="C38" s="4">
        <v>155802</v>
      </c>
      <c r="D38" s="4"/>
      <c r="E38" s="15"/>
    </row>
    <row r="39" spans="1:6" ht="12.75" customHeight="1" x14ac:dyDescent="0.25">
      <c r="A39" s="12">
        <v>1231</v>
      </c>
      <c r="B39" s="60" t="s">
        <v>145</v>
      </c>
      <c r="C39" s="4">
        <v>9711</v>
      </c>
      <c r="D39" s="58"/>
      <c r="E39" s="59"/>
      <c r="F39" s="1"/>
    </row>
    <row r="40" spans="1:6" ht="12.75" customHeight="1" x14ac:dyDescent="0.25">
      <c r="A40" s="12">
        <v>1409</v>
      </c>
      <c r="B40" s="34" t="s">
        <v>79</v>
      </c>
      <c r="C40" s="3">
        <f>C41</f>
        <v>21</v>
      </c>
      <c r="D40" s="4"/>
      <c r="E40" s="6"/>
    </row>
    <row r="41" spans="1:6" ht="12.75" customHeight="1" x14ac:dyDescent="0.25">
      <c r="A41" s="12"/>
      <c r="B41" s="49" t="s">
        <v>39</v>
      </c>
      <c r="C41" s="25">
        <v>21</v>
      </c>
      <c r="D41" s="4"/>
      <c r="E41" s="6"/>
    </row>
    <row r="42" spans="1:6" ht="12.75" customHeight="1" x14ac:dyDescent="0.25">
      <c r="A42" s="12">
        <v>1411</v>
      </c>
      <c r="B42" s="34" t="s">
        <v>30</v>
      </c>
      <c r="C42" s="3">
        <f>C43+C44+C45</f>
        <v>15218</v>
      </c>
      <c r="D42" s="4"/>
      <c r="E42" s="6"/>
      <c r="F42" s="54"/>
    </row>
    <row r="43" spans="1:6" ht="12.75" customHeight="1" x14ac:dyDescent="0.25">
      <c r="A43" s="12"/>
      <c r="B43" s="49" t="s">
        <v>49</v>
      </c>
      <c r="C43" s="25">
        <f>9683+3486</f>
        <v>13169</v>
      </c>
      <c r="D43" s="4"/>
      <c r="E43" s="6"/>
    </row>
    <row r="44" spans="1:6" ht="12.75" customHeight="1" x14ac:dyDescent="0.25">
      <c r="A44" s="12"/>
      <c r="B44" s="49" t="s">
        <v>39</v>
      </c>
      <c r="C44" s="25">
        <v>1350</v>
      </c>
      <c r="D44" s="4"/>
      <c r="E44" s="6"/>
    </row>
    <row r="45" spans="1:6" ht="12.75" customHeight="1" x14ac:dyDescent="0.25">
      <c r="A45" s="12"/>
      <c r="B45" s="49" t="s">
        <v>46</v>
      </c>
      <c r="C45" s="25">
        <v>699</v>
      </c>
      <c r="D45" s="4"/>
      <c r="E45" s="6"/>
    </row>
    <row r="46" spans="1:6" ht="12.75" customHeight="1" x14ac:dyDescent="0.25">
      <c r="A46" s="12">
        <v>1420</v>
      </c>
      <c r="B46" s="34" t="s">
        <v>80</v>
      </c>
      <c r="C46" s="3">
        <f>C48+C47</f>
        <v>5449</v>
      </c>
      <c r="D46" s="4"/>
      <c r="E46" s="6"/>
    </row>
    <row r="47" spans="1:6" ht="12.75" customHeight="1" x14ac:dyDescent="0.25">
      <c r="A47" s="12"/>
      <c r="B47" s="49" t="s">
        <v>49</v>
      </c>
      <c r="C47" s="25">
        <v>4465</v>
      </c>
      <c r="D47" s="4"/>
      <c r="E47" s="6"/>
    </row>
    <row r="48" spans="1:6" ht="12.75" customHeight="1" x14ac:dyDescent="0.25">
      <c r="A48" s="12"/>
      <c r="B48" s="49" t="s">
        <v>39</v>
      </c>
      <c r="C48" s="25">
        <v>984</v>
      </c>
      <c r="D48" s="4"/>
      <c r="E48" s="6"/>
    </row>
    <row r="49" spans="1:5" ht="12.75" customHeight="1" x14ac:dyDescent="0.25">
      <c r="A49" s="12">
        <v>1421</v>
      </c>
      <c r="B49" s="34" t="s">
        <v>75</v>
      </c>
      <c r="C49" s="3">
        <f>C50</f>
        <v>1799</v>
      </c>
      <c r="D49" s="4"/>
      <c r="E49" s="6"/>
    </row>
    <row r="50" spans="1:5" ht="12.75" customHeight="1" x14ac:dyDescent="0.25">
      <c r="A50" s="12"/>
      <c r="B50" s="49" t="s">
        <v>76</v>
      </c>
      <c r="C50" s="25">
        <f>2899-1100</f>
        <v>1799</v>
      </c>
      <c r="D50" s="4"/>
      <c r="E50" s="6"/>
    </row>
    <row r="51" spans="1:5" ht="12.75" customHeight="1" x14ac:dyDescent="0.25">
      <c r="A51" s="12">
        <v>1422</v>
      </c>
      <c r="B51" s="34" t="s">
        <v>29</v>
      </c>
      <c r="C51" s="3">
        <f>C53+C54+C55+C52</f>
        <v>4551</v>
      </c>
      <c r="D51" s="4"/>
      <c r="E51" s="6"/>
    </row>
    <row r="52" spans="1:5" ht="12.75" customHeight="1" x14ac:dyDescent="0.25">
      <c r="A52" s="12"/>
      <c r="B52" s="49" t="s">
        <v>49</v>
      </c>
      <c r="C52" s="25">
        <v>3758</v>
      </c>
      <c r="D52" s="4"/>
      <c r="E52" s="6"/>
    </row>
    <row r="53" spans="1:5" ht="12.75" customHeight="1" x14ac:dyDescent="0.25">
      <c r="A53" s="12"/>
      <c r="B53" s="49" t="s">
        <v>76</v>
      </c>
      <c r="C53" s="25">
        <v>-297</v>
      </c>
      <c r="D53" s="4"/>
      <c r="E53" s="6"/>
    </row>
    <row r="54" spans="1:5" ht="12.75" customHeight="1" x14ac:dyDescent="0.25">
      <c r="A54" s="12"/>
      <c r="B54" s="49" t="s">
        <v>39</v>
      </c>
      <c r="C54" s="25">
        <v>901</v>
      </c>
      <c r="D54" s="4"/>
      <c r="E54" s="6"/>
    </row>
    <row r="55" spans="1:5" ht="12.75" customHeight="1" x14ac:dyDescent="0.25">
      <c r="A55" s="12"/>
      <c r="B55" s="49" t="s">
        <v>46</v>
      </c>
      <c r="C55" s="25">
        <v>189</v>
      </c>
      <c r="D55" s="4"/>
      <c r="E55" s="6"/>
    </row>
    <row r="56" spans="1:5" ht="12.75" customHeight="1" x14ac:dyDescent="0.25">
      <c r="A56" s="12">
        <v>1423</v>
      </c>
      <c r="B56" s="34" t="s">
        <v>78</v>
      </c>
      <c r="C56" s="3">
        <f>C57+C58</f>
        <v>7944</v>
      </c>
      <c r="D56" s="4"/>
      <c r="E56" s="6"/>
    </row>
    <row r="57" spans="1:5" ht="12.75" customHeight="1" x14ac:dyDescent="0.25">
      <c r="A57" s="12"/>
      <c r="B57" s="49" t="s">
        <v>25</v>
      </c>
      <c r="C57" s="25">
        <v>5733</v>
      </c>
      <c r="D57" s="4"/>
      <c r="E57" s="6"/>
    </row>
    <row r="58" spans="1:5" ht="12.75" customHeight="1" x14ac:dyDescent="0.25">
      <c r="A58" s="12"/>
      <c r="B58" s="49" t="s">
        <v>46</v>
      </c>
      <c r="C58" s="25">
        <v>2211</v>
      </c>
      <c r="D58" s="4"/>
      <c r="E58" s="6"/>
    </row>
    <row r="59" spans="1:5" ht="12.75" customHeight="1" x14ac:dyDescent="0.25">
      <c r="A59" s="12">
        <v>1401</v>
      </c>
      <c r="B59" s="34" t="s">
        <v>28</v>
      </c>
      <c r="C59" s="3">
        <f>C60+C61</f>
        <v>3200</v>
      </c>
      <c r="D59" s="4"/>
      <c r="E59" s="6"/>
    </row>
    <row r="60" spans="1:5" ht="12.75" customHeight="1" x14ac:dyDescent="0.25">
      <c r="A60" s="12"/>
      <c r="B60" s="49" t="s">
        <v>25</v>
      </c>
      <c r="C60" s="25">
        <v>500</v>
      </c>
      <c r="D60" s="4"/>
      <c r="E60" s="6"/>
    </row>
    <row r="61" spans="1:5" ht="12.75" customHeight="1" x14ac:dyDescent="0.25">
      <c r="A61" s="12"/>
      <c r="B61" s="49" t="s">
        <v>39</v>
      </c>
      <c r="C61" s="25">
        <f>1300+1000+400</f>
        <v>2700</v>
      </c>
      <c r="D61" s="4"/>
      <c r="E61" s="6"/>
    </row>
    <row r="62" spans="1:5" ht="12.75" customHeight="1" x14ac:dyDescent="0.25">
      <c r="A62" s="12">
        <v>1425</v>
      </c>
      <c r="B62" s="34" t="s">
        <v>52</v>
      </c>
      <c r="C62" s="3">
        <f>C64+C65+C63</f>
        <v>18301</v>
      </c>
      <c r="D62" s="4"/>
      <c r="E62" s="6"/>
    </row>
    <row r="63" spans="1:5" ht="12.75" customHeight="1" x14ac:dyDescent="0.25">
      <c r="A63" s="12"/>
      <c r="B63" s="49" t="s">
        <v>49</v>
      </c>
      <c r="C63" s="25">
        <v>17257</v>
      </c>
      <c r="D63" s="4"/>
      <c r="E63" s="6"/>
    </row>
    <row r="64" spans="1:5" ht="12.75" customHeight="1" x14ac:dyDescent="0.25">
      <c r="A64" s="12"/>
      <c r="B64" s="49" t="s">
        <v>25</v>
      </c>
      <c r="C64" s="25">
        <v>1001</v>
      </c>
      <c r="D64" s="4"/>
      <c r="E64" s="6"/>
    </row>
    <row r="65" spans="1:6" ht="12.75" customHeight="1" x14ac:dyDescent="0.25">
      <c r="A65" s="12"/>
      <c r="B65" s="49" t="s">
        <v>39</v>
      </c>
      <c r="C65" s="25">
        <v>43</v>
      </c>
      <c r="D65" s="4"/>
      <c r="E65" s="6"/>
    </row>
    <row r="66" spans="1:6" ht="12.75" customHeight="1" x14ac:dyDescent="0.25">
      <c r="A66" s="12">
        <v>1440</v>
      </c>
      <c r="B66" s="34" t="s">
        <v>89</v>
      </c>
      <c r="C66" s="3">
        <f>C67</f>
        <v>750</v>
      </c>
      <c r="D66" s="4"/>
      <c r="E66" s="6"/>
    </row>
    <row r="67" spans="1:6" ht="12.75" customHeight="1" x14ac:dyDescent="0.25">
      <c r="A67" s="12"/>
      <c r="B67" s="49" t="s">
        <v>49</v>
      </c>
      <c r="C67" s="25">
        <v>750</v>
      </c>
      <c r="D67" s="4"/>
      <c r="E67" s="6"/>
    </row>
    <row r="68" spans="1:6" ht="12.75" customHeight="1" x14ac:dyDescent="0.25">
      <c r="A68" s="11" t="s">
        <v>6</v>
      </c>
      <c r="B68" s="24"/>
      <c r="C68" s="39">
        <f>C35+C36+C37+C38+C39+C40+C42+C46+C49+C51+C56+C59+C62+C66</f>
        <v>460384</v>
      </c>
      <c r="D68" s="3"/>
      <c r="E68" s="6"/>
    </row>
    <row r="69" spans="1:6" ht="12.75" customHeight="1" x14ac:dyDescent="0.25">
      <c r="A69" s="11"/>
      <c r="B69" s="24"/>
      <c r="C69" s="3"/>
      <c r="D69" s="3"/>
      <c r="E69" s="6"/>
    </row>
    <row r="70" spans="1:6" ht="12.6" customHeight="1" x14ac:dyDescent="0.25">
      <c r="A70" s="3" t="s">
        <v>17</v>
      </c>
      <c r="B70" s="24"/>
      <c r="C70" s="3"/>
      <c r="D70" s="3"/>
      <c r="E70" s="6"/>
    </row>
    <row r="71" spans="1:6" ht="12.75" customHeight="1" x14ac:dyDescent="0.25">
      <c r="A71" s="4">
        <v>1801</v>
      </c>
      <c r="B71" s="24" t="s">
        <v>45</v>
      </c>
      <c r="C71" s="4"/>
      <c r="D71" s="4">
        <v>25000</v>
      </c>
      <c r="E71" s="6"/>
      <c r="F71" s="56"/>
    </row>
    <row r="72" spans="1:6" ht="12.75" customHeight="1" x14ac:dyDescent="0.25">
      <c r="A72" s="4">
        <v>1804</v>
      </c>
      <c r="B72" s="24" t="s">
        <v>55</v>
      </c>
      <c r="C72" s="4"/>
      <c r="D72" s="4">
        <v>103406</v>
      </c>
      <c r="E72" s="6"/>
    </row>
    <row r="73" spans="1:6" ht="12.75" customHeight="1" x14ac:dyDescent="0.25">
      <c r="A73" s="61">
        <v>1809</v>
      </c>
      <c r="B73" s="62" t="s">
        <v>146</v>
      </c>
      <c r="C73" s="61"/>
      <c r="D73" s="61">
        <v>-20000</v>
      </c>
      <c r="E73" s="6"/>
    </row>
    <row r="74" spans="1:6" ht="12.75" customHeight="1" x14ac:dyDescent="0.25">
      <c r="A74" s="4">
        <v>1842</v>
      </c>
      <c r="B74" s="24" t="s">
        <v>23</v>
      </c>
      <c r="C74" s="3"/>
      <c r="D74" s="4">
        <v>155802</v>
      </c>
      <c r="E74" s="6"/>
    </row>
    <row r="75" spans="1:6" ht="12.75" customHeight="1" x14ac:dyDescent="0.25">
      <c r="A75" s="3" t="s">
        <v>24</v>
      </c>
      <c r="B75" s="45"/>
      <c r="C75" s="3"/>
      <c r="D75" s="3">
        <f>SUM(D71:D74)</f>
        <v>264208</v>
      </c>
      <c r="E75" s="6"/>
    </row>
    <row r="76" spans="1:6" ht="12.75" customHeight="1" x14ac:dyDescent="0.25">
      <c r="A76" s="11"/>
      <c r="B76" s="45"/>
      <c r="C76" s="3"/>
      <c r="D76" s="3"/>
      <c r="E76" s="6"/>
    </row>
    <row r="77" spans="1:6" ht="12.75" customHeight="1" x14ac:dyDescent="0.25">
      <c r="A77" s="3" t="s">
        <v>137</v>
      </c>
      <c r="B77" s="45"/>
      <c r="C77" s="3"/>
      <c r="D77" s="3"/>
      <c r="E77" s="6"/>
    </row>
    <row r="78" spans="1:6" ht="12.75" customHeight="1" x14ac:dyDescent="0.25">
      <c r="A78" s="4">
        <v>4324</v>
      </c>
      <c r="B78" s="24" t="s">
        <v>138</v>
      </c>
      <c r="C78" s="4"/>
      <c r="D78" s="34"/>
      <c r="E78" s="6"/>
    </row>
    <row r="79" spans="1:6" ht="12.75" customHeight="1" x14ac:dyDescent="0.25">
      <c r="A79" s="4"/>
      <c r="B79" s="33" t="s">
        <v>100</v>
      </c>
      <c r="C79" s="25"/>
      <c r="D79" s="49">
        <v>-103406</v>
      </c>
      <c r="E79" s="6"/>
      <c r="F79" s="56"/>
    </row>
    <row r="80" spans="1:6" ht="12.75" customHeight="1" x14ac:dyDescent="0.25">
      <c r="A80" s="3" t="s">
        <v>139</v>
      </c>
      <c r="B80" s="24"/>
      <c r="C80" s="4"/>
      <c r="D80" s="35">
        <f>D79</f>
        <v>-103406</v>
      </c>
      <c r="E80" s="6"/>
    </row>
    <row r="81" spans="1:5" ht="12.75" customHeight="1" x14ac:dyDescent="0.25">
      <c r="A81" s="11"/>
      <c r="B81" s="24"/>
      <c r="C81" s="3"/>
      <c r="D81" s="3"/>
      <c r="E81" s="6"/>
    </row>
    <row r="82" spans="1:5" ht="12.75" customHeight="1" x14ac:dyDescent="0.25">
      <c r="A82" s="3" t="s">
        <v>85</v>
      </c>
      <c r="B82" s="24"/>
      <c r="C82" s="3"/>
      <c r="D82" s="3"/>
      <c r="E82" s="6"/>
    </row>
    <row r="83" spans="1:5" ht="12.75" customHeight="1" x14ac:dyDescent="0.25">
      <c r="A83" s="12">
        <v>2305</v>
      </c>
      <c r="B83" s="4" t="s">
        <v>81</v>
      </c>
      <c r="C83" s="3"/>
      <c r="D83" s="3">
        <f>D84+D85</f>
        <v>14381</v>
      </c>
      <c r="E83" s="6"/>
    </row>
    <row r="84" spans="1:5" ht="12.75" customHeight="1" x14ac:dyDescent="0.25">
      <c r="A84" s="11"/>
      <c r="B84" s="49" t="s">
        <v>7</v>
      </c>
      <c r="C84" s="3"/>
      <c r="D84" s="25">
        <v>14251</v>
      </c>
      <c r="E84" s="6"/>
    </row>
    <row r="85" spans="1:5" ht="12.75" customHeight="1" x14ac:dyDescent="0.25">
      <c r="A85" s="11"/>
      <c r="B85" s="50" t="s">
        <v>73</v>
      </c>
      <c r="C85" s="3"/>
      <c r="D85" s="25">
        <v>130</v>
      </c>
      <c r="E85" s="6"/>
    </row>
    <row r="86" spans="1:5" ht="12.75" customHeight="1" x14ac:dyDescent="0.25">
      <c r="A86" s="12">
        <v>2309</v>
      </c>
      <c r="B86" s="34" t="s">
        <v>82</v>
      </c>
      <c r="C86" s="3"/>
      <c r="D86" s="3">
        <f>D87</f>
        <v>11928</v>
      </c>
      <c r="E86" s="6"/>
    </row>
    <row r="87" spans="1:5" ht="12.75" customHeight="1" x14ac:dyDescent="0.25">
      <c r="A87" s="11"/>
      <c r="B87" s="49" t="s">
        <v>7</v>
      </c>
      <c r="C87" s="3"/>
      <c r="D87" s="25">
        <v>11928</v>
      </c>
      <c r="E87" s="6"/>
    </row>
    <row r="88" spans="1:5" ht="12.75" customHeight="1" x14ac:dyDescent="0.25">
      <c r="A88" s="12">
        <v>2310</v>
      </c>
      <c r="B88" s="51" t="s">
        <v>83</v>
      </c>
      <c r="C88" s="25"/>
      <c r="D88" s="3">
        <f>D89+D90</f>
        <v>1685</v>
      </c>
      <c r="E88" s="6"/>
    </row>
    <row r="89" spans="1:5" ht="12.75" customHeight="1" x14ac:dyDescent="0.25">
      <c r="A89" s="12"/>
      <c r="B89" s="49" t="s">
        <v>7</v>
      </c>
      <c r="C89" s="3"/>
      <c r="D89" s="25">
        <v>1451</v>
      </c>
      <c r="E89" s="6"/>
    </row>
    <row r="90" spans="1:5" ht="12.75" customHeight="1" x14ac:dyDescent="0.25">
      <c r="A90" s="11"/>
      <c r="B90" s="50" t="s">
        <v>73</v>
      </c>
      <c r="C90" s="3"/>
      <c r="D90" s="25">
        <v>234</v>
      </c>
      <c r="E90" s="6"/>
    </row>
    <row r="91" spans="1:5" ht="12.75" customHeight="1" x14ac:dyDescent="0.25">
      <c r="A91" s="12">
        <v>2315</v>
      </c>
      <c r="B91" s="51" t="s">
        <v>84</v>
      </c>
      <c r="C91" s="4"/>
      <c r="D91" s="3">
        <f>D92+D93</f>
        <v>6667</v>
      </c>
      <c r="E91" s="6"/>
    </row>
    <row r="92" spans="1:5" ht="12.75" customHeight="1" x14ac:dyDescent="0.25">
      <c r="A92" s="12"/>
      <c r="B92" s="49" t="s">
        <v>7</v>
      </c>
      <c r="C92" s="3"/>
      <c r="D92" s="25">
        <v>5900</v>
      </c>
      <c r="E92" s="6"/>
    </row>
    <row r="93" spans="1:5" ht="12.75" customHeight="1" x14ac:dyDescent="0.25">
      <c r="A93" s="11"/>
      <c r="B93" s="50" t="s">
        <v>73</v>
      </c>
      <c r="C93" s="3"/>
      <c r="D93" s="25">
        <v>767</v>
      </c>
      <c r="E93" s="6"/>
    </row>
    <row r="94" spans="1:5" ht="12.75" customHeight="1" x14ac:dyDescent="0.25">
      <c r="A94" s="12">
        <v>2325</v>
      </c>
      <c r="B94" s="51" t="s">
        <v>69</v>
      </c>
      <c r="C94" s="4"/>
      <c r="D94" s="3">
        <f>D95+D96</f>
        <v>12141</v>
      </c>
      <c r="E94" s="6"/>
    </row>
    <row r="95" spans="1:5" ht="12.75" customHeight="1" x14ac:dyDescent="0.25">
      <c r="A95" s="12"/>
      <c r="B95" s="49" t="s">
        <v>7</v>
      </c>
      <c r="C95" s="3"/>
      <c r="D95" s="25">
        <v>10718</v>
      </c>
      <c r="E95" s="6"/>
    </row>
    <row r="96" spans="1:5" ht="12.75" customHeight="1" x14ac:dyDescent="0.25">
      <c r="A96" s="11"/>
      <c r="B96" s="50" t="s">
        <v>73</v>
      </c>
      <c r="C96" s="3"/>
      <c r="D96" s="25">
        <v>1423</v>
      </c>
      <c r="E96" s="6"/>
    </row>
    <row r="97" spans="1:5" ht="12.75" customHeight="1" x14ac:dyDescent="0.25">
      <c r="A97" s="12">
        <v>2330</v>
      </c>
      <c r="B97" s="51" t="s">
        <v>50</v>
      </c>
      <c r="C97" s="4"/>
      <c r="D97" s="3">
        <f>D98+D99</f>
        <v>14818</v>
      </c>
      <c r="E97" s="6"/>
    </row>
    <row r="98" spans="1:5" ht="12.75" customHeight="1" x14ac:dyDescent="0.25">
      <c r="A98" s="12"/>
      <c r="B98" s="49" t="s">
        <v>7</v>
      </c>
      <c r="C98" s="3"/>
      <c r="D98" s="25">
        <v>13378</v>
      </c>
      <c r="E98" s="6"/>
    </row>
    <row r="99" spans="1:5" ht="12.75" customHeight="1" x14ac:dyDescent="0.25">
      <c r="A99" s="11"/>
      <c r="B99" s="50" t="s">
        <v>73</v>
      </c>
      <c r="C99" s="3"/>
      <c r="D99" s="25">
        <v>1440</v>
      </c>
      <c r="E99" s="6"/>
    </row>
    <row r="100" spans="1:5" ht="12.75" customHeight="1" x14ac:dyDescent="0.25">
      <c r="A100" s="12">
        <v>2335</v>
      </c>
      <c r="B100" s="51" t="s">
        <v>51</v>
      </c>
      <c r="C100" s="4"/>
      <c r="D100" s="3">
        <f>D101+D102</f>
        <v>8204</v>
      </c>
      <c r="E100" s="6"/>
    </row>
    <row r="101" spans="1:5" ht="12.75" customHeight="1" x14ac:dyDescent="0.25">
      <c r="A101" s="12"/>
      <c r="B101" s="49" t="s">
        <v>7</v>
      </c>
      <c r="C101" s="3"/>
      <c r="D101" s="25">
        <v>7276</v>
      </c>
      <c r="E101" s="6"/>
    </row>
    <row r="102" spans="1:5" ht="12.75" customHeight="1" x14ac:dyDescent="0.25">
      <c r="A102" s="11"/>
      <c r="B102" s="46" t="s">
        <v>73</v>
      </c>
      <c r="C102" s="3"/>
      <c r="D102" s="25">
        <v>928</v>
      </c>
      <c r="E102" s="6"/>
    </row>
    <row r="103" spans="1:5" ht="12.75" customHeight="1" x14ac:dyDescent="0.25">
      <c r="A103" s="12">
        <v>2345</v>
      </c>
      <c r="B103" s="48" t="s">
        <v>72</v>
      </c>
      <c r="C103" s="4"/>
      <c r="D103" s="3">
        <f>D104+D105</f>
        <v>9460</v>
      </c>
      <c r="E103" s="6"/>
    </row>
    <row r="104" spans="1:5" ht="12.75" customHeight="1" x14ac:dyDescent="0.25">
      <c r="A104" s="4"/>
      <c r="B104" s="33" t="s">
        <v>7</v>
      </c>
      <c r="C104" s="3"/>
      <c r="D104" s="25">
        <v>8990</v>
      </c>
      <c r="E104" s="6"/>
    </row>
    <row r="105" spans="1:5" ht="12.75" customHeight="1" x14ac:dyDescent="0.25">
      <c r="A105" s="11"/>
      <c r="B105" s="46" t="s">
        <v>73</v>
      </c>
      <c r="C105" s="3"/>
      <c r="D105" s="25">
        <v>470</v>
      </c>
      <c r="E105" s="6"/>
    </row>
    <row r="106" spans="1:5" ht="12.75" customHeight="1" x14ac:dyDescent="0.25">
      <c r="A106" s="12">
        <v>2360</v>
      </c>
      <c r="B106" s="48" t="s">
        <v>33</v>
      </c>
      <c r="C106" s="4"/>
      <c r="D106" s="3">
        <f>D107+D108</f>
        <v>4625</v>
      </c>
      <c r="E106" s="6"/>
    </row>
    <row r="107" spans="1:5" ht="12.75" customHeight="1" x14ac:dyDescent="0.25">
      <c r="A107" s="4"/>
      <c r="B107" s="33" t="s">
        <v>7</v>
      </c>
      <c r="C107" s="3"/>
      <c r="D107" s="25">
        <v>4160</v>
      </c>
      <c r="E107" s="6"/>
    </row>
    <row r="108" spans="1:5" ht="12.75" customHeight="1" x14ac:dyDescent="0.25">
      <c r="A108" s="11"/>
      <c r="B108" s="50" t="s">
        <v>73</v>
      </c>
      <c r="C108" s="3"/>
      <c r="D108" s="25">
        <v>465</v>
      </c>
      <c r="E108" s="6"/>
    </row>
    <row r="109" spans="1:5" ht="12.75" customHeight="1" x14ac:dyDescent="0.25">
      <c r="A109" s="12">
        <v>2850</v>
      </c>
      <c r="B109" s="51" t="s">
        <v>76</v>
      </c>
      <c r="C109" s="4"/>
      <c r="D109" s="3">
        <f>D110+D111</f>
        <v>49246</v>
      </c>
      <c r="E109" s="6"/>
    </row>
    <row r="110" spans="1:5" ht="12.75" customHeight="1" x14ac:dyDescent="0.25">
      <c r="A110" s="12"/>
      <c r="B110" s="49" t="s">
        <v>7</v>
      </c>
      <c r="C110" s="3"/>
      <c r="D110" s="25">
        <v>41200</v>
      </c>
      <c r="E110" s="6"/>
    </row>
    <row r="111" spans="1:5" ht="12.75" customHeight="1" x14ac:dyDescent="0.25">
      <c r="A111" s="11"/>
      <c r="B111" s="50" t="s">
        <v>73</v>
      </c>
      <c r="C111" s="3"/>
      <c r="D111" s="25">
        <v>8046</v>
      </c>
      <c r="E111" s="6"/>
    </row>
    <row r="112" spans="1:5" ht="12.75" customHeight="1" x14ac:dyDescent="0.25">
      <c r="A112" s="12">
        <v>2985</v>
      </c>
      <c r="B112" s="34" t="s">
        <v>39</v>
      </c>
      <c r="C112" s="4"/>
      <c r="D112" s="3">
        <f>D113+D114</f>
        <v>11097</v>
      </c>
      <c r="E112" s="6"/>
    </row>
    <row r="113" spans="1:5" ht="12.75" customHeight="1" x14ac:dyDescent="0.25">
      <c r="A113" s="11"/>
      <c r="B113" s="49" t="s">
        <v>7</v>
      </c>
      <c r="C113" s="3"/>
      <c r="D113" s="25">
        <v>10590</v>
      </c>
      <c r="E113" s="6"/>
    </row>
    <row r="114" spans="1:5" ht="12.75" customHeight="1" x14ac:dyDescent="0.25">
      <c r="A114" s="11"/>
      <c r="B114" s="50" t="s">
        <v>73</v>
      </c>
      <c r="C114" s="3"/>
      <c r="D114" s="25">
        <v>507</v>
      </c>
      <c r="E114" s="6"/>
    </row>
    <row r="115" spans="1:5" ht="12.75" customHeight="1" x14ac:dyDescent="0.25">
      <c r="A115" s="3" t="s">
        <v>86</v>
      </c>
      <c r="B115" s="46"/>
      <c r="C115" s="3"/>
      <c r="D115" s="3">
        <f>D83+D86+D88+D91+D94+D97+D100+D103+D106+D109+D112</f>
        <v>144252</v>
      </c>
      <c r="E115" s="6"/>
    </row>
    <row r="116" spans="1:5" ht="12.75" customHeight="1" x14ac:dyDescent="0.25">
      <c r="A116" s="11"/>
      <c r="B116" s="24"/>
      <c r="C116" s="3"/>
      <c r="D116" s="4"/>
      <c r="E116" s="6"/>
    </row>
    <row r="117" spans="1:5" ht="12.75" customHeight="1" x14ac:dyDescent="0.25">
      <c r="A117" s="3" t="s">
        <v>37</v>
      </c>
      <c r="B117" s="27"/>
      <c r="C117" s="3"/>
      <c r="D117" s="3"/>
      <c r="E117" s="6"/>
    </row>
    <row r="118" spans="1:5" ht="12.75" customHeight="1" x14ac:dyDescent="0.25">
      <c r="A118" s="4">
        <v>2335</v>
      </c>
      <c r="B118" s="24" t="s">
        <v>38</v>
      </c>
      <c r="C118" s="3"/>
      <c r="D118" s="3">
        <f>D119+D120</f>
        <v>810</v>
      </c>
      <c r="E118" s="6"/>
    </row>
    <row r="119" spans="1:5" ht="12.75" customHeight="1" x14ac:dyDescent="0.25">
      <c r="A119" s="34"/>
      <c r="B119" s="33" t="s">
        <v>70</v>
      </c>
      <c r="C119" s="3"/>
      <c r="D119" s="25">
        <v>717</v>
      </c>
      <c r="E119" s="6"/>
    </row>
    <row r="120" spans="1:5" ht="12.75" customHeight="1" x14ac:dyDescent="0.25">
      <c r="A120" s="34"/>
      <c r="B120" s="46" t="s">
        <v>71</v>
      </c>
      <c r="C120" s="3"/>
      <c r="D120" s="25">
        <v>93</v>
      </c>
      <c r="E120" s="6"/>
    </row>
    <row r="121" spans="1:5" ht="12.75" customHeight="1" x14ac:dyDescent="0.25">
      <c r="A121" s="4">
        <v>2360</v>
      </c>
      <c r="B121" s="24" t="s">
        <v>88</v>
      </c>
      <c r="C121" s="3"/>
      <c r="D121" s="3">
        <f>D122+D123</f>
        <v>1111</v>
      </c>
      <c r="E121" s="6"/>
    </row>
    <row r="122" spans="1:5" ht="12.75" customHeight="1" x14ac:dyDescent="0.25">
      <c r="A122" s="4"/>
      <c r="B122" s="33" t="s">
        <v>7</v>
      </c>
      <c r="C122" s="3"/>
      <c r="D122" s="25">
        <v>983</v>
      </c>
      <c r="E122" s="6"/>
    </row>
    <row r="123" spans="1:5" ht="12.75" customHeight="1" x14ac:dyDescent="0.25">
      <c r="A123" s="4"/>
      <c r="B123" s="46" t="s">
        <v>73</v>
      </c>
      <c r="C123" s="3"/>
      <c r="D123" s="25">
        <v>128</v>
      </c>
      <c r="E123" s="6"/>
    </row>
    <row r="124" spans="1:5" ht="12.75" customHeight="1" x14ac:dyDescent="0.25">
      <c r="A124" s="4">
        <v>2795</v>
      </c>
      <c r="B124" s="24" t="s">
        <v>74</v>
      </c>
      <c r="C124" s="3"/>
      <c r="D124" s="3">
        <f>D125+D126+D127+D128+D129</f>
        <v>-9645</v>
      </c>
      <c r="E124" s="6"/>
    </row>
    <row r="125" spans="1:5" ht="12.75" customHeight="1" x14ac:dyDescent="0.25">
      <c r="A125" s="4"/>
      <c r="B125" s="33" t="s">
        <v>90</v>
      </c>
      <c r="C125" s="3"/>
      <c r="D125" s="25">
        <f>1631+609</f>
        <v>2240</v>
      </c>
      <c r="E125" s="6"/>
    </row>
    <row r="126" spans="1:5" ht="12.75" customHeight="1" x14ac:dyDescent="0.25">
      <c r="A126" s="4"/>
      <c r="B126" s="46" t="s">
        <v>91</v>
      </c>
      <c r="C126" s="3"/>
      <c r="D126" s="25">
        <f>212+79</f>
        <v>291</v>
      </c>
      <c r="E126" s="6"/>
    </row>
    <row r="127" spans="1:5" ht="12.75" customHeight="1" x14ac:dyDescent="0.25">
      <c r="A127" s="4"/>
      <c r="B127" s="36" t="s">
        <v>13</v>
      </c>
      <c r="C127" s="3"/>
      <c r="D127" s="25">
        <f>10000-33129+10953+16496+23771</f>
        <v>28091</v>
      </c>
      <c r="E127" s="6"/>
    </row>
    <row r="128" spans="1:5" ht="12.75" customHeight="1" x14ac:dyDescent="0.25">
      <c r="A128" s="4"/>
      <c r="B128" s="36" t="s">
        <v>92</v>
      </c>
      <c r="C128" s="3"/>
      <c r="D128" s="25">
        <v>-16496</v>
      </c>
      <c r="E128" s="6"/>
    </row>
    <row r="129" spans="1:5" ht="12.75" customHeight="1" x14ac:dyDescent="0.25">
      <c r="A129" s="4"/>
      <c r="B129" s="36" t="s">
        <v>93</v>
      </c>
      <c r="C129" s="3"/>
      <c r="D129" s="25">
        <v>-23771</v>
      </c>
      <c r="E129" s="6"/>
    </row>
    <row r="130" spans="1:5" ht="12.75" customHeight="1" x14ac:dyDescent="0.25">
      <c r="A130" s="4">
        <v>2850</v>
      </c>
      <c r="B130" s="24" t="s">
        <v>47</v>
      </c>
      <c r="C130" s="3"/>
      <c r="D130" s="3">
        <f>D131+D132+D133</f>
        <v>3127</v>
      </c>
      <c r="E130" s="6"/>
    </row>
    <row r="131" spans="1:5" ht="12.75" customHeight="1" x14ac:dyDescent="0.25">
      <c r="A131" s="4"/>
      <c r="B131" s="33" t="s">
        <v>7</v>
      </c>
      <c r="C131" s="3"/>
      <c r="D131" s="25">
        <v>1438</v>
      </c>
      <c r="E131" s="6"/>
    </row>
    <row r="132" spans="1:5" ht="12.75" customHeight="1" x14ac:dyDescent="0.25">
      <c r="A132" s="4"/>
      <c r="B132" s="46" t="s">
        <v>18</v>
      </c>
      <c r="C132" s="3"/>
      <c r="D132" s="25">
        <v>187</v>
      </c>
      <c r="E132" s="6"/>
    </row>
    <row r="133" spans="1:5" ht="12.75" customHeight="1" x14ac:dyDescent="0.25">
      <c r="A133" s="4"/>
      <c r="B133" s="36" t="s">
        <v>13</v>
      </c>
      <c r="C133" s="3"/>
      <c r="D133" s="25">
        <v>1502</v>
      </c>
      <c r="E133" s="6"/>
    </row>
    <row r="134" spans="1:5" ht="12.75" customHeight="1" x14ac:dyDescent="0.25">
      <c r="A134" s="4">
        <v>2875</v>
      </c>
      <c r="B134" s="24" t="s">
        <v>77</v>
      </c>
      <c r="C134" s="3"/>
      <c r="D134" s="3">
        <f>D135+D136+D137</f>
        <v>10273</v>
      </c>
      <c r="E134" s="6"/>
    </row>
    <row r="135" spans="1:5" ht="12.75" customHeight="1" x14ac:dyDescent="0.25">
      <c r="A135" s="4"/>
      <c r="B135" s="33" t="s">
        <v>7</v>
      </c>
      <c r="C135" s="3"/>
      <c r="D135" s="25">
        <v>2690</v>
      </c>
      <c r="E135" s="6"/>
    </row>
    <row r="136" spans="1:5" ht="12.75" customHeight="1" x14ac:dyDescent="0.25">
      <c r="A136" s="4"/>
      <c r="B136" s="46" t="s">
        <v>18</v>
      </c>
      <c r="C136" s="3"/>
      <c r="D136" s="25">
        <v>349</v>
      </c>
      <c r="E136" s="6"/>
    </row>
    <row r="137" spans="1:5" ht="12.75" customHeight="1" x14ac:dyDescent="0.25">
      <c r="A137" s="4"/>
      <c r="B137" s="36" t="s">
        <v>13</v>
      </c>
      <c r="C137" s="3"/>
      <c r="D137" s="25">
        <f>500+6734</f>
        <v>7234</v>
      </c>
      <c r="E137" s="6"/>
    </row>
    <row r="138" spans="1:5" ht="12.75" customHeight="1" x14ac:dyDescent="0.25">
      <c r="A138" s="4">
        <v>2985</v>
      </c>
      <c r="B138" s="24" t="s">
        <v>39</v>
      </c>
      <c r="C138" s="3"/>
      <c r="D138" s="3">
        <f>D139+D140+D141</f>
        <v>13644</v>
      </c>
      <c r="E138" s="6"/>
    </row>
    <row r="139" spans="1:5" ht="12.75" customHeight="1" x14ac:dyDescent="0.25">
      <c r="A139" s="4"/>
      <c r="B139" s="33" t="s">
        <v>7</v>
      </c>
      <c r="C139" s="3"/>
      <c r="D139" s="25">
        <v>354</v>
      </c>
      <c r="E139" s="6"/>
    </row>
    <row r="140" spans="1:5" ht="12.75" customHeight="1" x14ac:dyDescent="0.25">
      <c r="A140" s="4"/>
      <c r="B140" s="46" t="s">
        <v>18</v>
      </c>
      <c r="C140" s="3"/>
      <c r="D140" s="25">
        <v>46</v>
      </c>
      <c r="E140" s="6"/>
    </row>
    <row r="141" spans="1:5" ht="12.75" customHeight="1" x14ac:dyDescent="0.25">
      <c r="A141" s="4"/>
      <c r="B141" s="33" t="s">
        <v>13</v>
      </c>
      <c r="C141" s="3"/>
      <c r="D141" s="25">
        <f>2300+3299+7645</f>
        <v>13244</v>
      </c>
      <c r="E141" s="6"/>
    </row>
    <row r="142" spans="1:5" ht="12.75" customHeight="1" x14ac:dyDescent="0.25">
      <c r="A142" s="4">
        <v>2986</v>
      </c>
      <c r="B142" s="37" t="s">
        <v>46</v>
      </c>
      <c r="C142" s="3"/>
      <c r="D142" s="4">
        <f>D143</f>
        <v>3099</v>
      </c>
      <c r="E142" s="6"/>
    </row>
    <row r="143" spans="1:5" ht="12.75" customHeight="1" x14ac:dyDescent="0.25">
      <c r="A143" s="4"/>
      <c r="B143" s="36" t="s">
        <v>13</v>
      </c>
      <c r="C143" s="3"/>
      <c r="D143" s="25">
        <v>3099</v>
      </c>
      <c r="E143" s="6"/>
    </row>
    <row r="144" spans="1:5" ht="12.75" customHeight="1" x14ac:dyDescent="0.25">
      <c r="A144" s="11" t="s">
        <v>10</v>
      </c>
      <c r="B144" s="52"/>
      <c r="C144" s="3"/>
      <c r="D144" s="3">
        <f>D118+D121+D124+D130+D134+D138+D142</f>
        <v>22419</v>
      </c>
      <c r="E144" s="6"/>
    </row>
    <row r="145" spans="1:6" ht="12.75" customHeight="1" x14ac:dyDescent="0.25">
      <c r="A145" s="11"/>
      <c r="B145" s="35"/>
      <c r="C145" s="3"/>
      <c r="D145" s="3"/>
      <c r="E145" s="6"/>
    </row>
    <row r="146" spans="1:6" ht="12.75" customHeight="1" x14ac:dyDescent="0.25">
      <c r="A146" s="11" t="s">
        <v>34</v>
      </c>
      <c r="B146" s="34"/>
      <c r="C146" s="3"/>
      <c r="D146" s="3"/>
      <c r="E146" s="6"/>
    </row>
    <row r="147" spans="1:6" ht="12.75" customHeight="1" x14ac:dyDescent="0.25">
      <c r="A147" s="12">
        <v>3027</v>
      </c>
      <c r="B147" s="34" t="s">
        <v>35</v>
      </c>
      <c r="C147" s="3"/>
      <c r="D147" s="4">
        <f>D148+D149+D150</f>
        <v>9711</v>
      </c>
      <c r="E147" s="6"/>
    </row>
    <row r="148" spans="1:6" ht="12.75" customHeight="1" x14ac:dyDescent="0.25">
      <c r="A148" s="11"/>
      <c r="B148" s="49" t="s">
        <v>7</v>
      </c>
      <c r="C148" s="3"/>
      <c r="D148" s="25">
        <v>5952</v>
      </c>
      <c r="E148" s="6"/>
    </row>
    <row r="149" spans="1:6" ht="12.75" customHeight="1" x14ac:dyDescent="0.25">
      <c r="A149" s="11"/>
      <c r="B149" s="50" t="s">
        <v>31</v>
      </c>
      <c r="C149" s="3"/>
      <c r="D149" s="25">
        <v>1745</v>
      </c>
      <c r="E149" s="6"/>
    </row>
    <row r="150" spans="1:6" ht="12.75" customHeight="1" x14ac:dyDescent="0.25">
      <c r="A150" s="11"/>
      <c r="B150" s="25" t="s">
        <v>13</v>
      </c>
      <c r="C150" s="3"/>
      <c r="D150" s="25">
        <v>2014</v>
      </c>
      <c r="E150" s="6"/>
    </row>
    <row r="151" spans="1:6" ht="12.75" customHeight="1" x14ac:dyDescent="0.25">
      <c r="A151" s="3" t="s">
        <v>36</v>
      </c>
      <c r="B151" s="24"/>
      <c r="C151" s="3"/>
      <c r="D151" s="3">
        <f>D147</f>
        <v>9711</v>
      </c>
      <c r="E151" s="6"/>
      <c r="F151" s="56"/>
    </row>
    <row r="152" spans="1:6" ht="12.75" customHeight="1" x14ac:dyDescent="0.25">
      <c r="A152" s="11"/>
      <c r="B152" s="24"/>
      <c r="C152" s="3"/>
      <c r="D152" s="3"/>
      <c r="E152" s="6"/>
    </row>
    <row r="153" spans="1:6" ht="12.6" customHeight="1" x14ac:dyDescent="0.25">
      <c r="A153" s="3" t="s">
        <v>32</v>
      </c>
      <c r="B153" s="27"/>
      <c r="C153" s="3"/>
      <c r="D153" s="3"/>
      <c r="E153" s="6"/>
    </row>
    <row r="154" spans="1:6" ht="12.6" customHeight="1" x14ac:dyDescent="0.25">
      <c r="A154" s="4">
        <v>3114</v>
      </c>
      <c r="B154" s="24" t="s">
        <v>94</v>
      </c>
      <c r="C154" s="3"/>
      <c r="D154" s="34">
        <f>D155+D156</f>
        <v>15000</v>
      </c>
      <c r="E154" s="6"/>
    </row>
    <row r="155" spans="1:6" ht="12.6" customHeight="1" x14ac:dyDescent="0.25">
      <c r="A155" s="4"/>
      <c r="B155" s="33" t="s">
        <v>13</v>
      </c>
      <c r="C155" s="3"/>
      <c r="D155" s="49">
        <v>14800</v>
      </c>
      <c r="E155" s="6"/>
    </row>
    <row r="156" spans="1:6" ht="12.6" customHeight="1" x14ac:dyDescent="0.25">
      <c r="A156" s="4"/>
      <c r="B156" s="33" t="s">
        <v>100</v>
      </c>
      <c r="C156" s="3"/>
      <c r="D156" s="49">
        <v>200</v>
      </c>
      <c r="E156" s="6"/>
    </row>
    <row r="157" spans="1:6" ht="12.6" customHeight="1" x14ac:dyDescent="0.25">
      <c r="A157" s="4">
        <v>3124</v>
      </c>
      <c r="B157" s="24" t="s">
        <v>96</v>
      </c>
      <c r="C157" s="3"/>
      <c r="D157" s="34">
        <v>2000</v>
      </c>
      <c r="E157" s="6"/>
    </row>
    <row r="158" spans="1:6" ht="12.6" customHeight="1" x14ac:dyDescent="0.25">
      <c r="A158" s="4">
        <v>3200</v>
      </c>
      <c r="B158" s="24" t="s">
        <v>66</v>
      </c>
      <c r="C158" s="4"/>
      <c r="D158" s="34">
        <f>D159+D160</f>
        <v>-7218</v>
      </c>
      <c r="E158" s="6"/>
    </row>
    <row r="159" spans="1:6" ht="12.6" customHeight="1" x14ac:dyDescent="0.25">
      <c r="A159" s="4"/>
      <c r="B159" s="33" t="s">
        <v>58</v>
      </c>
      <c r="C159" s="4"/>
      <c r="D159" s="49">
        <v>-6422</v>
      </c>
      <c r="E159" s="6"/>
    </row>
    <row r="160" spans="1:6" ht="12.6" customHeight="1" x14ac:dyDescent="0.25">
      <c r="A160" s="4"/>
      <c r="B160" s="33" t="s">
        <v>59</v>
      </c>
      <c r="C160" s="4"/>
      <c r="D160" s="49">
        <v>-796</v>
      </c>
      <c r="E160" s="6"/>
    </row>
    <row r="161" spans="1:5" ht="12.6" customHeight="1" x14ac:dyDescent="0.25">
      <c r="A161" s="14">
        <v>3213</v>
      </c>
      <c r="B161" s="24" t="s">
        <v>97</v>
      </c>
      <c r="C161" s="4"/>
      <c r="D161" s="49">
        <f>D162</f>
        <v>15000</v>
      </c>
      <c r="E161" s="6"/>
    </row>
    <row r="162" spans="1:5" ht="12.6" customHeight="1" x14ac:dyDescent="0.25">
      <c r="A162" s="14"/>
      <c r="B162" s="33" t="s">
        <v>13</v>
      </c>
      <c r="C162" s="4"/>
      <c r="D162" s="49">
        <v>15000</v>
      </c>
      <c r="E162" s="6"/>
    </row>
    <row r="163" spans="1:5" ht="12.6" customHeight="1" x14ac:dyDescent="0.25">
      <c r="A163" s="14">
        <v>3228</v>
      </c>
      <c r="B163" s="24" t="s">
        <v>63</v>
      </c>
      <c r="C163" s="3"/>
      <c r="D163" s="4">
        <v>6638</v>
      </c>
      <c r="E163" s="6"/>
    </row>
    <row r="164" spans="1:5" ht="12.6" customHeight="1" x14ac:dyDescent="0.25">
      <c r="A164" s="14">
        <v>3352</v>
      </c>
      <c r="B164" s="24" t="s">
        <v>68</v>
      </c>
      <c r="C164" s="3"/>
      <c r="D164" s="4">
        <v>-12000</v>
      </c>
      <c r="E164" s="6"/>
    </row>
    <row r="165" spans="1:5" ht="12.6" customHeight="1" x14ac:dyDescent="0.25">
      <c r="A165" s="4">
        <v>3431</v>
      </c>
      <c r="B165" s="24" t="s">
        <v>67</v>
      </c>
      <c r="C165" s="3"/>
      <c r="D165" s="4">
        <v>-8000</v>
      </c>
      <c r="E165" s="6"/>
    </row>
    <row r="166" spans="1:5" ht="12.75" customHeight="1" x14ac:dyDescent="0.25">
      <c r="A166" s="3" t="s">
        <v>19</v>
      </c>
      <c r="B166" s="24"/>
      <c r="C166" s="3"/>
      <c r="D166" s="3">
        <f>D154+D157+D158+D161+D163+D164+D165</f>
        <v>11420</v>
      </c>
      <c r="E166" s="6"/>
    </row>
    <row r="167" spans="1:5" ht="12.75" customHeight="1" x14ac:dyDescent="0.25">
      <c r="A167" s="3"/>
      <c r="B167" s="24"/>
      <c r="C167" s="35"/>
      <c r="D167" s="26"/>
      <c r="E167" s="6"/>
    </row>
    <row r="168" spans="1:5" ht="12.75" customHeight="1" x14ac:dyDescent="0.25">
      <c r="A168" s="3" t="s">
        <v>42</v>
      </c>
      <c r="B168" s="24"/>
      <c r="C168" s="35"/>
      <c r="D168" s="26"/>
      <c r="E168" s="6"/>
    </row>
    <row r="169" spans="1:5" ht="12.75" customHeight="1" x14ac:dyDescent="0.25">
      <c r="A169" s="14">
        <v>3927</v>
      </c>
      <c r="B169" s="24" t="s">
        <v>134</v>
      </c>
      <c r="C169" s="35"/>
      <c r="D169" s="14">
        <v>2000</v>
      </c>
      <c r="E169" s="6"/>
    </row>
    <row r="170" spans="1:5" ht="12.75" customHeight="1" x14ac:dyDescent="0.25">
      <c r="A170" s="14">
        <v>3941</v>
      </c>
      <c r="B170" s="24" t="s">
        <v>133</v>
      </c>
      <c r="C170" s="34"/>
      <c r="D170" s="14">
        <v>30000</v>
      </c>
      <c r="E170" s="6"/>
    </row>
    <row r="171" spans="1:5" ht="12.75" customHeight="1" x14ac:dyDescent="0.25">
      <c r="A171" s="14">
        <v>3987</v>
      </c>
      <c r="B171" s="24" t="s">
        <v>60</v>
      </c>
      <c r="C171" s="34"/>
      <c r="D171" s="14">
        <v>225</v>
      </c>
      <c r="E171" s="6"/>
    </row>
    <row r="172" spans="1:5" ht="12.75" customHeight="1" x14ac:dyDescent="0.25">
      <c r="A172" s="14">
        <v>3988</v>
      </c>
      <c r="B172" s="24" t="s">
        <v>61</v>
      </c>
      <c r="C172" s="34"/>
      <c r="D172" s="4">
        <v>225</v>
      </c>
      <c r="E172" s="6"/>
    </row>
    <row r="173" spans="1:5" ht="12.75" customHeight="1" x14ac:dyDescent="0.25">
      <c r="A173" s="3" t="s">
        <v>44</v>
      </c>
      <c r="B173" s="33"/>
      <c r="C173" s="3"/>
      <c r="D173" s="3">
        <f>SUM(D169:D172)</f>
        <v>32450</v>
      </c>
      <c r="E173" s="6"/>
    </row>
    <row r="174" spans="1:5" ht="12.75" customHeight="1" x14ac:dyDescent="0.25">
      <c r="A174" s="3"/>
      <c r="B174" s="33"/>
      <c r="C174" s="3"/>
      <c r="D174" s="3"/>
      <c r="E174" s="6"/>
    </row>
    <row r="175" spans="1:5" ht="12.75" customHeight="1" x14ac:dyDescent="0.25">
      <c r="A175" s="3" t="s">
        <v>140</v>
      </c>
      <c r="B175" s="33"/>
      <c r="C175" s="3"/>
      <c r="D175" s="3"/>
      <c r="E175" s="6"/>
    </row>
    <row r="176" spans="1:5" ht="12.75" customHeight="1" x14ac:dyDescent="0.25">
      <c r="A176" s="4">
        <v>4155</v>
      </c>
      <c r="B176" s="24" t="s">
        <v>141</v>
      </c>
      <c r="C176" s="4"/>
      <c r="D176" s="4">
        <v>9500</v>
      </c>
      <c r="E176" s="6"/>
    </row>
    <row r="177" spans="1:5" ht="12.75" customHeight="1" x14ac:dyDescent="0.25">
      <c r="A177" s="11" t="s">
        <v>142</v>
      </c>
      <c r="B177" s="33"/>
      <c r="C177" s="3"/>
      <c r="D177" s="3">
        <f>D176</f>
        <v>9500</v>
      </c>
      <c r="E177" s="6"/>
    </row>
    <row r="178" spans="1:5" ht="12.75" customHeight="1" x14ac:dyDescent="0.25">
      <c r="A178" s="3"/>
      <c r="B178" s="33"/>
      <c r="C178" s="3"/>
      <c r="D178" s="3"/>
      <c r="E178" s="6"/>
    </row>
    <row r="179" spans="1:5" ht="12.75" customHeight="1" x14ac:dyDescent="0.25">
      <c r="A179" s="3" t="s">
        <v>143</v>
      </c>
      <c r="B179" s="33"/>
      <c r="C179" s="3"/>
      <c r="D179" s="3"/>
      <c r="E179" s="6"/>
    </row>
    <row r="180" spans="1:5" ht="12.75" customHeight="1" x14ac:dyDescent="0.25">
      <c r="A180" s="12">
        <v>5023</v>
      </c>
      <c r="B180" s="4" t="s">
        <v>148</v>
      </c>
      <c r="C180" s="4"/>
      <c r="D180" s="4">
        <v>56723</v>
      </c>
      <c r="E180" s="6"/>
    </row>
    <row r="181" spans="1:5" ht="12.75" customHeight="1" x14ac:dyDescent="0.25">
      <c r="A181" s="63">
        <v>5026</v>
      </c>
      <c r="B181" s="60" t="s">
        <v>147</v>
      </c>
      <c r="C181" s="61"/>
      <c r="D181" s="61">
        <v>20000</v>
      </c>
      <c r="E181" s="6"/>
    </row>
    <row r="182" spans="1:5" ht="12.75" customHeight="1" x14ac:dyDescent="0.25">
      <c r="A182" s="11" t="s">
        <v>144</v>
      </c>
      <c r="B182" s="33"/>
      <c r="C182" s="3"/>
      <c r="D182" s="3">
        <f>SUM(D180:D181)</f>
        <v>76723</v>
      </c>
      <c r="E182" s="6"/>
    </row>
    <row r="183" spans="1:5" ht="12.75" customHeight="1" x14ac:dyDescent="0.25">
      <c r="A183" s="3"/>
      <c r="B183" s="27"/>
      <c r="C183" s="3"/>
      <c r="D183" s="3"/>
      <c r="E183" s="6"/>
    </row>
    <row r="184" spans="1:5" ht="12.75" customHeight="1" x14ac:dyDescent="0.25">
      <c r="A184" s="3" t="s">
        <v>48</v>
      </c>
      <c r="B184" s="27"/>
      <c r="C184" s="3"/>
      <c r="D184" s="3"/>
      <c r="E184" s="6"/>
    </row>
    <row r="185" spans="1:5" ht="12.75" customHeight="1" x14ac:dyDescent="0.25">
      <c r="A185" s="12">
        <v>2309</v>
      </c>
      <c r="B185" s="34" t="s">
        <v>82</v>
      </c>
      <c r="C185" s="3"/>
      <c r="D185" s="3">
        <f>D186+D187</f>
        <v>0</v>
      </c>
      <c r="E185" s="6"/>
    </row>
    <row r="186" spans="1:5" ht="12.75" customHeight="1" x14ac:dyDescent="0.25">
      <c r="A186" s="11"/>
      <c r="B186" s="49" t="s">
        <v>7</v>
      </c>
      <c r="C186" s="3"/>
      <c r="D186" s="25">
        <v>322</v>
      </c>
      <c r="E186" s="6"/>
    </row>
    <row r="187" spans="1:5" ht="12.75" customHeight="1" x14ac:dyDescent="0.25">
      <c r="A187" s="3"/>
      <c r="B187" s="33" t="s">
        <v>59</v>
      </c>
      <c r="C187" s="3"/>
      <c r="D187" s="25">
        <v>-322</v>
      </c>
      <c r="E187" s="6"/>
    </row>
    <row r="188" spans="1:5" ht="12.75" customHeight="1" x14ac:dyDescent="0.25">
      <c r="A188" s="4">
        <v>2325</v>
      </c>
      <c r="B188" s="24" t="s">
        <v>69</v>
      </c>
      <c r="C188" s="3"/>
      <c r="D188" s="3">
        <f>D189+D190</f>
        <v>0</v>
      </c>
      <c r="E188" s="6"/>
    </row>
    <row r="189" spans="1:5" s="1" customFormat="1" x14ac:dyDescent="0.2">
      <c r="A189" s="3"/>
      <c r="B189" s="33" t="s">
        <v>58</v>
      </c>
      <c r="C189" s="3"/>
      <c r="D189" s="25">
        <v>-631</v>
      </c>
      <c r="E189" s="7"/>
    </row>
    <row r="190" spans="1:5" s="1" customFormat="1" x14ac:dyDescent="0.2">
      <c r="A190" s="3"/>
      <c r="B190" s="33" t="s">
        <v>59</v>
      </c>
      <c r="C190" s="3"/>
      <c r="D190" s="25">
        <v>631</v>
      </c>
      <c r="E190" s="7"/>
    </row>
    <row r="191" spans="1:5" s="1" customFormat="1" x14ac:dyDescent="0.2">
      <c r="A191" s="4">
        <v>2335</v>
      </c>
      <c r="B191" s="24" t="s">
        <v>38</v>
      </c>
      <c r="C191" s="4"/>
      <c r="D191" s="3">
        <f>D192+D193</f>
        <v>0</v>
      </c>
      <c r="E191" s="7"/>
    </row>
    <row r="192" spans="1:5" s="1" customFormat="1" x14ac:dyDescent="0.2">
      <c r="A192" s="3"/>
      <c r="B192" s="33" t="s">
        <v>58</v>
      </c>
      <c r="C192" s="3"/>
      <c r="D192" s="25">
        <v>-244</v>
      </c>
      <c r="E192" s="7"/>
    </row>
    <row r="193" spans="1:5" s="1" customFormat="1" x14ac:dyDescent="0.2">
      <c r="A193" s="3"/>
      <c r="B193" s="33" t="s">
        <v>59</v>
      </c>
      <c r="C193" s="3"/>
      <c r="D193" s="25">
        <v>244</v>
      </c>
      <c r="E193" s="7"/>
    </row>
    <row r="194" spans="1:5" s="1" customFormat="1" x14ac:dyDescent="0.2">
      <c r="A194" s="4">
        <v>2795</v>
      </c>
      <c r="B194" s="24" t="s">
        <v>49</v>
      </c>
      <c r="C194" s="4"/>
      <c r="D194" s="3">
        <f>D195+D196</f>
        <v>0</v>
      </c>
      <c r="E194" s="7"/>
    </row>
    <row r="195" spans="1:5" s="1" customFormat="1" x14ac:dyDescent="0.2">
      <c r="A195" s="3"/>
      <c r="B195" s="33" t="s">
        <v>58</v>
      </c>
      <c r="C195" s="3"/>
      <c r="D195" s="25">
        <v>16000</v>
      </c>
      <c r="E195" s="7"/>
    </row>
    <row r="196" spans="1:5" s="1" customFormat="1" x14ac:dyDescent="0.2">
      <c r="A196" s="3"/>
      <c r="B196" s="33" t="s">
        <v>59</v>
      </c>
      <c r="C196" s="3"/>
      <c r="D196" s="25">
        <v>-16000</v>
      </c>
      <c r="E196" s="7"/>
    </row>
    <row r="197" spans="1:5" s="1" customFormat="1" x14ac:dyDescent="0.2">
      <c r="A197" s="4">
        <v>2875</v>
      </c>
      <c r="B197" s="24" t="s">
        <v>87</v>
      </c>
      <c r="C197" s="3"/>
      <c r="D197" s="3">
        <f>D198+D199</f>
        <v>0</v>
      </c>
      <c r="E197" s="7"/>
    </row>
    <row r="198" spans="1:5" s="1" customFormat="1" x14ac:dyDescent="0.2">
      <c r="A198" s="4"/>
      <c r="B198" s="33" t="s">
        <v>7</v>
      </c>
      <c r="C198" s="3"/>
      <c r="D198" s="25">
        <v>3030</v>
      </c>
      <c r="E198" s="7"/>
    </row>
    <row r="199" spans="1:5" s="1" customFormat="1" x14ac:dyDescent="0.2">
      <c r="A199" s="4"/>
      <c r="B199" s="46" t="s">
        <v>18</v>
      </c>
      <c r="C199" s="3"/>
      <c r="D199" s="25">
        <v>-3030</v>
      </c>
      <c r="E199" s="7"/>
    </row>
    <row r="200" spans="1:5" s="1" customFormat="1" x14ac:dyDescent="0.2">
      <c r="A200" s="4">
        <v>2986</v>
      </c>
      <c r="B200" s="37" t="s">
        <v>46</v>
      </c>
      <c r="C200" s="3"/>
      <c r="D200" s="3">
        <f>D201+D202</f>
        <v>0</v>
      </c>
      <c r="E200" s="7"/>
    </row>
    <row r="201" spans="1:5" s="1" customFormat="1" x14ac:dyDescent="0.2">
      <c r="A201" s="3"/>
      <c r="B201" s="33" t="s">
        <v>58</v>
      </c>
      <c r="C201" s="3"/>
      <c r="D201" s="4">
        <v>1497</v>
      </c>
      <c r="E201" s="7"/>
    </row>
    <row r="202" spans="1:5" s="1" customFormat="1" x14ac:dyDescent="0.2">
      <c r="A202" s="3"/>
      <c r="B202" s="33" t="s">
        <v>59</v>
      </c>
      <c r="C202" s="3"/>
      <c r="D202" s="25">
        <v>-1497</v>
      </c>
      <c r="E202" s="7"/>
    </row>
    <row r="203" spans="1:5" s="1" customFormat="1" x14ac:dyDescent="0.2">
      <c r="A203" s="3" t="s">
        <v>53</v>
      </c>
      <c r="B203" s="27"/>
      <c r="C203" s="3"/>
      <c r="D203" s="3">
        <f>D185+D188+D191+D194+D197+D200</f>
        <v>0</v>
      </c>
      <c r="E203" s="7"/>
    </row>
    <row r="204" spans="1:5" s="1" customFormat="1" x14ac:dyDescent="0.2">
      <c r="A204" s="3"/>
      <c r="B204" s="27"/>
      <c r="C204" s="3"/>
      <c r="D204" s="3"/>
      <c r="E204" s="7"/>
    </row>
    <row r="205" spans="1:5" s="1" customFormat="1" x14ac:dyDescent="0.2">
      <c r="A205" s="3" t="s">
        <v>98</v>
      </c>
      <c r="B205" s="27"/>
      <c r="C205" s="3"/>
      <c r="D205" s="3"/>
      <c r="E205" s="7"/>
    </row>
    <row r="206" spans="1:5" s="1" customFormat="1" x14ac:dyDescent="0.2">
      <c r="A206" s="4">
        <v>3056</v>
      </c>
      <c r="B206" s="24" t="s">
        <v>99</v>
      </c>
      <c r="C206" s="4"/>
      <c r="D206" s="4">
        <f>D207+D208</f>
        <v>0</v>
      </c>
      <c r="E206" s="7"/>
    </row>
    <row r="207" spans="1:5" s="1" customFormat="1" x14ac:dyDescent="0.2">
      <c r="A207" s="3"/>
      <c r="B207" s="33" t="s">
        <v>13</v>
      </c>
      <c r="C207" s="25"/>
      <c r="D207" s="25">
        <v>-241</v>
      </c>
      <c r="E207" s="7"/>
    </row>
    <row r="208" spans="1:5" s="1" customFormat="1" x14ac:dyDescent="0.2">
      <c r="A208" s="3"/>
      <c r="B208" s="33" t="s">
        <v>100</v>
      </c>
      <c r="C208" s="25"/>
      <c r="D208" s="25">
        <v>241</v>
      </c>
      <c r="E208" s="7"/>
    </row>
    <row r="209" spans="1:5" s="1" customFormat="1" x14ac:dyDescent="0.2">
      <c r="A209" s="4">
        <v>3111</v>
      </c>
      <c r="B209" s="24" t="s">
        <v>101</v>
      </c>
      <c r="C209" s="4"/>
      <c r="D209" s="4">
        <f>D210+D211</f>
        <v>0</v>
      </c>
      <c r="E209" s="7"/>
    </row>
    <row r="210" spans="1:5" s="1" customFormat="1" x14ac:dyDescent="0.2">
      <c r="A210" s="3"/>
      <c r="B210" s="33" t="s">
        <v>13</v>
      </c>
      <c r="C210" s="25"/>
      <c r="D210" s="25">
        <v>212</v>
      </c>
      <c r="E210" s="7"/>
    </row>
    <row r="211" spans="1:5" s="1" customFormat="1" x14ac:dyDescent="0.2">
      <c r="A211" s="3"/>
      <c r="B211" s="33" t="s">
        <v>102</v>
      </c>
      <c r="C211" s="25"/>
      <c r="D211" s="25">
        <v>-212</v>
      </c>
      <c r="E211" s="7"/>
    </row>
    <row r="212" spans="1:5" s="1" customFormat="1" x14ac:dyDescent="0.2">
      <c r="A212" s="4">
        <v>3200</v>
      </c>
      <c r="B212" s="24" t="s">
        <v>66</v>
      </c>
      <c r="C212" s="4"/>
      <c r="D212" s="4">
        <f>D213+D214+D215</f>
        <v>0</v>
      </c>
      <c r="E212" s="7"/>
    </row>
    <row r="213" spans="1:5" s="1" customFormat="1" x14ac:dyDescent="0.2">
      <c r="A213" s="3"/>
      <c r="B213" s="33" t="s">
        <v>103</v>
      </c>
      <c r="C213" s="25"/>
      <c r="D213" s="25">
        <v>-200</v>
      </c>
      <c r="E213" s="7"/>
    </row>
    <row r="214" spans="1:5" s="1" customFormat="1" x14ac:dyDescent="0.2">
      <c r="A214" s="3"/>
      <c r="B214" s="33" t="s">
        <v>18</v>
      </c>
      <c r="C214" s="25"/>
      <c r="D214" s="25">
        <v>100</v>
      </c>
      <c r="E214" s="7"/>
    </row>
    <row r="215" spans="1:5" s="1" customFormat="1" x14ac:dyDescent="0.2">
      <c r="A215" s="3"/>
      <c r="B215" s="33" t="s">
        <v>104</v>
      </c>
      <c r="C215" s="3"/>
      <c r="D215" s="25">
        <v>100</v>
      </c>
      <c r="E215" s="7"/>
    </row>
    <row r="216" spans="1:5" s="1" customFormat="1" x14ac:dyDescent="0.2">
      <c r="A216" s="4">
        <v>3201</v>
      </c>
      <c r="B216" s="24" t="s">
        <v>105</v>
      </c>
      <c r="C216" s="4"/>
      <c r="D216" s="4">
        <f>D217+D218+D219+D220</f>
        <v>0</v>
      </c>
      <c r="E216" s="7"/>
    </row>
    <row r="217" spans="1:5" s="1" customFormat="1" x14ac:dyDescent="0.2">
      <c r="A217" s="4"/>
      <c r="B217" s="33" t="s">
        <v>103</v>
      </c>
      <c r="C217" s="4"/>
      <c r="D217" s="25">
        <v>-1655</v>
      </c>
      <c r="E217" s="7"/>
    </row>
    <row r="218" spans="1:5" s="1" customFormat="1" x14ac:dyDescent="0.2">
      <c r="A218" s="3"/>
      <c r="B218" s="33" t="s">
        <v>18</v>
      </c>
      <c r="C218" s="25"/>
      <c r="D218" s="25">
        <v>-985</v>
      </c>
      <c r="E218" s="7"/>
    </row>
    <row r="219" spans="1:5" s="1" customFormat="1" x14ac:dyDescent="0.2">
      <c r="A219" s="3"/>
      <c r="B219" s="33" t="s">
        <v>13</v>
      </c>
      <c r="C219" s="25"/>
      <c r="D219" s="25">
        <v>1770</v>
      </c>
      <c r="E219" s="7"/>
    </row>
    <row r="220" spans="1:5" s="1" customFormat="1" x14ac:dyDescent="0.2">
      <c r="A220" s="3"/>
      <c r="B220" s="33" t="s">
        <v>100</v>
      </c>
      <c r="C220" s="3"/>
      <c r="D220" s="25">
        <v>870</v>
      </c>
      <c r="E220" s="7"/>
    </row>
    <row r="221" spans="1:5" s="1" customFormat="1" x14ac:dyDescent="0.2">
      <c r="A221" s="4">
        <v>3205</v>
      </c>
      <c r="B221" s="24" t="s">
        <v>106</v>
      </c>
      <c r="C221" s="4"/>
      <c r="D221" s="4">
        <f>D222+D223</f>
        <v>0</v>
      </c>
      <c r="E221" s="7"/>
    </row>
    <row r="222" spans="1:5" s="1" customFormat="1" x14ac:dyDescent="0.2">
      <c r="A222" s="4"/>
      <c r="B222" s="33" t="s">
        <v>43</v>
      </c>
      <c r="C222" s="4"/>
      <c r="D222" s="25">
        <v>10500</v>
      </c>
      <c r="E222" s="7"/>
    </row>
    <row r="223" spans="1:5" s="1" customFormat="1" x14ac:dyDescent="0.2">
      <c r="A223" s="3"/>
      <c r="B223" s="33" t="s">
        <v>102</v>
      </c>
      <c r="C223" s="25"/>
      <c r="D223" s="25">
        <v>-10500</v>
      </c>
      <c r="E223" s="7"/>
    </row>
    <row r="224" spans="1:5" s="1" customFormat="1" x14ac:dyDescent="0.2">
      <c r="A224" s="4">
        <v>3206</v>
      </c>
      <c r="B224" s="24" t="s">
        <v>107</v>
      </c>
      <c r="C224" s="4"/>
      <c r="D224" s="4">
        <f>D225+D226</f>
        <v>0</v>
      </c>
      <c r="E224" s="7"/>
    </row>
    <row r="225" spans="1:5" s="1" customFormat="1" x14ac:dyDescent="0.2">
      <c r="A225" s="4"/>
      <c r="B225" s="33" t="s">
        <v>43</v>
      </c>
      <c r="C225" s="4"/>
      <c r="D225" s="25">
        <v>3000</v>
      </c>
      <c r="E225" s="7"/>
    </row>
    <row r="226" spans="1:5" s="1" customFormat="1" x14ac:dyDescent="0.2">
      <c r="A226" s="3"/>
      <c r="B226" s="33" t="s">
        <v>102</v>
      </c>
      <c r="C226" s="25"/>
      <c r="D226" s="25">
        <v>-3000</v>
      </c>
      <c r="E226" s="7"/>
    </row>
    <row r="227" spans="1:5" s="1" customFormat="1" x14ac:dyDescent="0.2">
      <c r="A227" s="4">
        <v>3227</v>
      </c>
      <c r="B227" s="24" t="s">
        <v>108</v>
      </c>
      <c r="C227" s="4"/>
      <c r="D227" s="4">
        <f>D228+D229+D230</f>
        <v>0</v>
      </c>
      <c r="E227" s="7"/>
    </row>
    <row r="228" spans="1:5" s="1" customFormat="1" x14ac:dyDescent="0.2">
      <c r="A228" s="4"/>
      <c r="B228" s="33" t="s">
        <v>103</v>
      </c>
      <c r="C228" s="4"/>
      <c r="D228" s="25">
        <v>-2655</v>
      </c>
      <c r="E228" s="7"/>
    </row>
    <row r="229" spans="1:5" s="1" customFormat="1" x14ac:dyDescent="0.2">
      <c r="A229" s="3"/>
      <c r="B229" s="33" t="s">
        <v>18</v>
      </c>
      <c r="C229" s="25"/>
      <c r="D229" s="25">
        <v>-345</v>
      </c>
      <c r="E229" s="7"/>
    </row>
    <row r="230" spans="1:5" s="1" customFormat="1" x14ac:dyDescent="0.2">
      <c r="A230" s="3"/>
      <c r="B230" s="33" t="s">
        <v>104</v>
      </c>
      <c r="C230" s="3"/>
      <c r="D230" s="25">
        <v>3000</v>
      </c>
      <c r="E230" s="7"/>
    </row>
    <row r="231" spans="1:5" s="1" customFormat="1" x14ac:dyDescent="0.2">
      <c r="A231" s="4">
        <v>3355</v>
      </c>
      <c r="B231" s="24" t="s">
        <v>109</v>
      </c>
      <c r="C231" s="4"/>
      <c r="D231" s="4">
        <f>D232+D233+D234</f>
        <v>0</v>
      </c>
      <c r="E231" s="7"/>
    </row>
    <row r="232" spans="1:5" s="1" customFormat="1" x14ac:dyDescent="0.2">
      <c r="A232" s="4"/>
      <c r="B232" s="33" t="s">
        <v>103</v>
      </c>
      <c r="C232" s="4"/>
      <c r="D232" s="25">
        <v>-885</v>
      </c>
      <c r="E232" s="7"/>
    </row>
    <row r="233" spans="1:5" s="1" customFormat="1" x14ac:dyDescent="0.2">
      <c r="A233" s="3"/>
      <c r="B233" s="33" t="s">
        <v>18</v>
      </c>
      <c r="C233" s="25"/>
      <c r="D233" s="25">
        <v>-115</v>
      </c>
      <c r="E233" s="7"/>
    </row>
    <row r="234" spans="1:5" s="1" customFormat="1" x14ac:dyDescent="0.2">
      <c r="A234" s="3"/>
      <c r="B234" s="33" t="s">
        <v>43</v>
      </c>
      <c r="C234" s="3"/>
      <c r="D234" s="25">
        <v>1000</v>
      </c>
      <c r="E234" s="7"/>
    </row>
    <row r="235" spans="1:5" s="1" customFormat="1" x14ac:dyDescent="0.2">
      <c r="A235" s="4">
        <v>3412</v>
      </c>
      <c r="B235" s="24" t="s">
        <v>110</v>
      </c>
      <c r="C235" s="4"/>
      <c r="D235" s="4">
        <f>D236+D237+D238</f>
        <v>0</v>
      </c>
      <c r="E235" s="7"/>
    </row>
    <row r="236" spans="1:5" s="1" customFormat="1" x14ac:dyDescent="0.2">
      <c r="A236" s="3"/>
      <c r="B236" s="33" t="s">
        <v>103</v>
      </c>
      <c r="C236" s="3"/>
      <c r="D236" s="25">
        <v>-4500</v>
      </c>
      <c r="E236" s="7"/>
    </row>
    <row r="237" spans="1:5" s="1" customFormat="1" x14ac:dyDescent="0.2">
      <c r="A237" s="3"/>
      <c r="B237" s="33" t="s">
        <v>18</v>
      </c>
      <c r="C237" s="3"/>
      <c r="D237" s="25">
        <v>-500</v>
      </c>
      <c r="E237" s="7"/>
    </row>
    <row r="238" spans="1:5" s="1" customFormat="1" x14ac:dyDescent="0.2">
      <c r="A238" s="3"/>
      <c r="B238" s="33" t="s">
        <v>43</v>
      </c>
      <c r="C238" s="3"/>
      <c r="D238" s="25">
        <v>5000</v>
      </c>
      <c r="E238" s="7"/>
    </row>
    <row r="239" spans="1:5" s="1" customFormat="1" x14ac:dyDescent="0.2">
      <c r="A239" s="4">
        <v>3413</v>
      </c>
      <c r="B239" s="24" t="s">
        <v>111</v>
      </c>
      <c r="C239" s="4"/>
      <c r="D239" s="4">
        <f>D240+D241+D242</f>
        <v>0</v>
      </c>
      <c r="E239" s="7"/>
    </row>
    <row r="240" spans="1:5" s="1" customFormat="1" x14ac:dyDescent="0.2">
      <c r="A240" s="3"/>
      <c r="B240" s="33" t="s">
        <v>103</v>
      </c>
      <c r="C240" s="3"/>
      <c r="D240" s="25">
        <v>-400</v>
      </c>
      <c r="E240" s="7"/>
    </row>
    <row r="241" spans="1:5" s="1" customFormat="1" x14ac:dyDescent="0.2">
      <c r="A241" s="3"/>
      <c r="B241" s="33" t="s">
        <v>104</v>
      </c>
      <c r="C241" s="3"/>
      <c r="D241" s="25">
        <v>-1000</v>
      </c>
      <c r="E241" s="7"/>
    </row>
    <row r="242" spans="1:5" s="1" customFormat="1" x14ac:dyDescent="0.2">
      <c r="A242" s="3"/>
      <c r="B242" s="33" t="s">
        <v>100</v>
      </c>
      <c r="C242" s="3"/>
      <c r="D242" s="25">
        <v>1400</v>
      </c>
      <c r="E242" s="7"/>
    </row>
    <row r="243" spans="1:5" s="1" customFormat="1" x14ac:dyDescent="0.2">
      <c r="A243" s="4">
        <v>3415</v>
      </c>
      <c r="B243" s="24" t="s">
        <v>112</v>
      </c>
      <c r="C243" s="4"/>
      <c r="D243" s="4">
        <f>D244+D245</f>
        <v>0</v>
      </c>
      <c r="E243" s="7"/>
    </row>
    <row r="244" spans="1:5" s="1" customFormat="1" x14ac:dyDescent="0.2">
      <c r="A244" s="3"/>
      <c r="B244" s="33" t="s">
        <v>104</v>
      </c>
      <c r="C244" s="3"/>
      <c r="D244" s="25">
        <v>-5400</v>
      </c>
      <c r="E244" s="7"/>
    </row>
    <row r="245" spans="1:5" s="1" customFormat="1" x14ac:dyDescent="0.2">
      <c r="A245" s="3"/>
      <c r="B245" s="33" t="s">
        <v>43</v>
      </c>
      <c r="C245" s="3"/>
      <c r="D245" s="25">
        <v>5400</v>
      </c>
      <c r="E245" s="7"/>
    </row>
    <row r="246" spans="1:5" s="1" customFormat="1" x14ac:dyDescent="0.2">
      <c r="A246" s="4">
        <v>3421</v>
      </c>
      <c r="B246" s="24" t="s">
        <v>113</v>
      </c>
      <c r="C246" s="4"/>
      <c r="D246" s="4">
        <f>D247+D248+D249</f>
        <v>0</v>
      </c>
      <c r="E246" s="7"/>
    </row>
    <row r="247" spans="1:5" s="1" customFormat="1" x14ac:dyDescent="0.2">
      <c r="A247" s="3"/>
      <c r="B247" s="33" t="s">
        <v>103</v>
      </c>
      <c r="C247" s="3"/>
      <c r="D247" s="25">
        <v>2000</v>
      </c>
      <c r="E247" s="7"/>
    </row>
    <row r="248" spans="1:5" s="1" customFormat="1" x14ac:dyDescent="0.2">
      <c r="A248" s="3"/>
      <c r="B248" s="33" t="s">
        <v>13</v>
      </c>
      <c r="C248" s="3"/>
      <c r="D248" s="25">
        <v>-4000</v>
      </c>
      <c r="E248" s="7"/>
    </row>
    <row r="249" spans="1:5" s="1" customFormat="1" x14ac:dyDescent="0.2">
      <c r="A249" s="4"/>
      <c r="B249" s="33" t="s">
        <v>100</v>
      </c>
      <c r="C249" s="4"/>
      <c r="D249" s="4">
        <v>2000</v>
      </c>
      <c r="E249" s="7"/>
    </row>
    <row r="250" spans="1:5" s="1" customFormat="1" x14ac:dyDescent="0.2">
      <c r="A250" s="4">
        <v>3423</v>
      </c>
      <c r="B250" s="24" t="s">
        <v>114</v>
      </c>
      <c r="C250" s="4"/>
      <c r="D250" s="4">
        <f>D251+D252</f>
        <v>0</v>
      </c>
      <c r="E250" s="7"/>
    </row>
    <row r="251" spans="1:5" s="1" customFormat="1" x14ac:dyDescent="0.2">
      <c r="A251" s="3"/>
      <c r="B251" s="33" t="s">
        <v>103</v>
      </c>
      <c r="C251" s="3"/>
      <c r="D251" s="25">
        <v>500</v>
      </c>
      <c r="E251" s="7"/>
    </row>
    <row r="252" spans="1:5" s="1" customFormat="1" x14ac:dyDescent="0.2">
      <c r="A252" s="3"/>
      <c r="B252" s="33" t="s">
        <v>18</v>
      </c>
      <c r="C252" s="3"/>
      <c r="D252" s="25">
        <v>-500</v>
      </c>
      <c r="E252" s="7"/>
    </row>
    <row r="253" spans="1:5" s="1" customFormat="1" x14ac:dyDescent="0.2">
      <c r="A253" s="3" t="s">
        <v>115</v>
      </c>
      <c r="B253" s="27"/>
      <c r="C253" s="3"/>
      <c r="D253" s="3">
        <f>D206+D209+D212+D216+D221+D224+D227+D231+D235+D239+D243+D246+D250</f>
        <v>0</v>
      </c>
      <c r="E253" s="7"/>
    </row>
    <row r="254" spans="1:5" s="1" customFormat="1" x14ac:dyDescent="0.2">
      <c r="A254" s="3"/>
      <c r="B254" s="27"/>
      <c r="C254" s="3"/>
      <c r="D254" s="3"/>
      <c r="E254" s="7"/>
    </row>
    <row r="255" spans="1:5" s="1" customFormat="1" x14ac:dyDescent="0.2">
      <c r="A255" s="3" t="s">
        <v>116</v>
      </c>
      <c r="B255" s="27"/>
      <c r="C255" s="3"/>
      <c r="D255" s="3"/>
      <c r="E255" s="7"/>
    </row>
    <row r="256" spans="1:5" s="1" customFormat="1" x14ac:dyDescent="0.2">
      <c r="A256" s="4">
        <v>3928</v>
      </c>
      <c r="B256" s="24" t="s">
        <v>117</v>
      </c>
      <c r="C256" s="4"/>
      <c r="D256" s="4">
        <f>D257+D258</f>
        <v>0</v>
      </c>
      <c r="E256" s="7"/>
    </row>
    <row r="257" spans="1:5" s="1" customFormat="1" x14ac:dyDescent="0.2">
      <c r="A257" s="3"/>
      <c r="B257" s="33" t="s">
        <v>100</v>
      </c>
      <c r="C257" s="3"/>
      <c r="D257" s="25">
        <v>-500</v>
      </c>
      <c r="E257" s="7"/>
    </row>
    <row r="258" spans="1:5" s="1" customFormat="1" x14ac:dyDescent="0.2">
      <c r="A258" s="3"/>
      <c r="B258" s="33" t="s">
        <v>102</v>
      </c>
      <c r="C258" s="3"/>
      <c r="D258" s="25">
        <v>500</v>
      </c>
      <c r="E258" s="7"/>
    </row>
    <row r="259" spans="1:5" s="1" customFormat="1" x14ac:dyDescent="0.2">
      <c r="A259" s="4">
        <v>3973</v>
      </c>
      <c r="B259" s="24" t="s">
        <v>118</v>
      </c>
      <c r="C259" s="4"/>
      <c r="D259" s="4">
        <f>D260+D261</f>
        <v>0</v>
      </c>
      <c r="E259" s="7"/>
    </row>
    <row r="260" spans="1:5" s="1" customFormat="1" x14ac:dyDescent="0.2">
      <c r="A260" s="3"/>
      <c r="B260" s="33" t="s">
        <v>103</v>
      </c>
      <c r="C260" s="3"/>
      <c r="D260" s="25">
        <v>-3</v>
      </c>
      <c r="E260" s="7"/>
    </row>
    <row r="261" spans="1:5" s="1" customFormat="1" x14ac:dyDescent="0.2">
      <c r="A261" s="3"/>
      <c r="B261" s="33" t="s">
        <v>13</v>
      </c>
      <c r="C261" s="3"/>
      <c r="D261" s="25">
        <v>3</v>
      </c>
      <c r="E261" s="7"/>
    </row>
    <row r="262" spans="1:5" s="1" customFormat="1" x14ac:dyDescent="0.2">
      <c r="A262" s="3" t="s">
        <v>119</v>
      </c>
      <c r="B262" s="27"/>
      <c r="C262" s="3"/>
      <c r="D262" s="3">
        <f>D256+D259</f>
        <v>0</v>
      </c>
      <c r="E262" s="7"/>
    </row>
    <row r="263" spans="1:5" s="1" customFormat="1" x14ac:dyDescent="0.2">
      <c r="A263" s="3"/>
      <c r="B263" s="27"/>
      <c r="C263" s="3"/>
      <c r="D263" s="3"/>
      <c r="E263" s="7"/>
    </row>
    <row r="264" spans="1:5" s="1" customFormat="1" x14ac:dyDescent="0.2">
      <c r="A264" s="3" t="s">
        <v>120</v>
      </c>
      <c r="B264" s="27"/>
      <c r="C264" s="3"/>
      <c r="D264" s="3"/>
      <c r="E264" s="7"/>
    </row>
    <row r="265" spans="1:5" s="1" customFormat="1" x14ac:dyDescent="0.2">
      <c r="A265" s="4">
        <v>4012</v>
      </c>
      <c r="B265" s="24" t="s">
        <v>121</v>
      </c>
      <c r="C265" s="4"/>
      <c r="D265" s="4">
        <f>D266+D267</f>
        <v>0</v>
      </c>
      <c r="E265" s="7"/>
    </row>
    <row r="266" spans="1:5" s="1" customFormat="1" x14ac:dyDescent="0.2">
      <c r="A266" s="3"/>
      <c r="B266" s="33" t="s">
        <v>13</v>
      </c>
      <c r="C266" s="3"/>
      <c r="D266" s="25">
        <v>100</v>
      </c>
      <c r="E266" s="7"/>
    </row>
    <row r="267" spans="1:5" s="1" customFormat="1" x14ac:dyDescent="0.2">
      <c r="A267" s="3"/>
      <c r="B267" s="33" t="s">
        <v>122</v>
      </c>
      <c r="C267" s="3"/>
      <c r="D267" s="25">
        <v>-100</v>
      </c>
      <c r="E267" s="7"/>
    </row>
    <row r="268" spans="1:5" s="1" customFormat="1" x14ac:dyDescent="0.2">
      <c r="A268" s="4">
        <v>4020</v>
      </c>
      <c r="B268" s="24" t="s">
        <v>123</v>
      </c>
      <c r="C268" s="4"/>
      <c r="D268" s="4">
        <f>D269+D270</f>
        <v>0</v>
      </c>
      <c r="E268" s="7"/>
    </row>
    <row r="269" spans="1:5" s="1" customFormat="1" x14ac:dyDescent="0.2">
      <c r="A269" s="3"/>
      <c r="B269" s="33" t="s">
        <v>100</v>
      </c>
      <c r="C269" s="3"/>
      <c r="D269" s="25">
        <v>140</v>
      </c>
      <c r="E269" s="7"/>
    </row>
    <row r="270" spans="1:5" s="1" customFormat="1" x14ac:dyDescent="0.2">
      <c r="A270" s="3"/>
      <c r="B270" s="33" t="s">
        <v>122</v>
      </c>
      <c r="C270" s="3"/>
      <c r="D270" s="25">
        <v>-140</v>
      </c>
      <c r="E270" s="7"/>
    </row>
    <row r="271" spans="1:5" s="1" customFormat="1" x14ac:dyDescent="0.2">
      <c r="A271" s="4">
        <v>4021</v>
      </c>
      <c r="B271" s="24" t="s">
        <v>124</v>
      </c>
      <c r="C271" s="4"/>
      <c r="D271" s="4">
        <f>D272+D273</f>
        <v>0</v>
      </c>
      <c r="E271" s="7"/>
    </row>
    <row r="272" spans="1:5" s="1" customFormat="1" x14ac:dyDescent="0.2">
      <c r="A272" s="3"/>
      <c r="B272" s="33" t="s">
        <v>13</v>
      </c>
      <c r="C272" s="3"/>
      <c r="D272" s="25">
        <v>300</v>
      </c>
      <c r="E272" s="7"/>
    </row>
    <row r="273" spans="1:5" s="1" customFormat="1" x14ac:dyDescent="0.2">
      <c r="A273" s="3"/>
      <c r="B273" s="33" t="s">
        <v>122</v>
      </c>
      <c r="C273" s="3"/>
      <c r="D273" s="25">
        <v>-300</v>
      </c>
      <c r="E273" s="7"/>
    </row>
    <row r="274" spans="1:5" s="1" customFormat="1" x14ac:dyDescent="0.2">
      <c r="A274" s="4">
        <v>4126</v>
      </c>
      <c r="B274" s="24" t="s">
        <v>125</v>
      </c>
      <c r="C274" s="4"/>
      <c r="D274" s="4">
        <f>D275+D276</f>
        <v>0</v>
      </c>
      <c r="E274" s="7"/>
    </row>
    <row r="275" spans="1:5" s="1" customFormat="1" x14ac:dyDescent="0.2">
      <c r="A275" s="3"/>
      <c r="B275" s="33" t="s">
        <v>13</v>
      </c>
      <c r="C275" s="3"/>
      <c r="D275" s="25">
        <v>100</v>
      </c>
      <c r="E275" s="7"/>
    </row>
    <row r="276" spans="1:5" s="1" customFormat="1" x14ac:dyDescent="0.2">
      <c r="A276" s="3"/>
      <c r="B276" s="33" t="s">
        <v>122</v>
      </c>
      <c r="C276" s="3"/>
      <c r="D276" s="25">
        <v>-100</v>
      </c>
      <c r="E276" s="7"/>
    </row>
    <row r="277" spans="1:5" s="1" customFormat="1" x14ac:dyDescent="0.2">
      <c r="A277" s="4">
        <v>4131</v>
      </c>
      <c r="B277" s="24" t="s">
        <v>126</v>
      </c>
      <c r="C277" s="4"/>
      <c r="D277" s="4">
        <f>D278+D279</f>
        <v>0</v>
      </c>
      <c r="E277" s="7"/>
    </row>
    <row r="278" spans="1:5" s="1" customFormat="1" x14ac:dyDescent="0.2">
      <c r="A278" s="3"/>
      <c r="B278" s="33" t="s">
        <v>13</v>
      </c>
      <c r="C278" s="3"/>
      <c r="D278" s="25">
        <v>1100</v>
      </c>
      <c r="E278" s="7"/>
    </row>
    <row r="279" spans="1:5" s="1" customFormat="1" x14ac:dyDescent="0.2">
      <c r="A279" s="3"/>
      <c r="B279" s="33" t="s">
        <v>122</v>
      </c>
      <c r="C279" s="3"/>
      <c r="D279" s="25">
        <v>-1100</v>
      </c>
      <c r="E279" s="7"/>
    </row>
    <row r="280" spans="1:5" s="1" customFormat="1" x14ac:dyDescent="0.2">
      <c r="A280" s="4">
        <v>4141</v>
      </c>
      <c r="B280" s="24" t="s">
        <v>127</v>
      </c>
      <c r="C280" s="4"/>
      <c r="D280" s="4">
        <f>D281+D282+D283+D284</f>
        <v>0</v>
      </c>
      <c r="E280" s="7"/>
    </row>
    <row r="281" spans="1:5" s="1" customFormat="1" x14ac:dyDescent="0.2">
      <c r="A281" s="3"/>
      <c r="B281" s="33" t="s">
        <v>103</v>
      </c>
      <c r="C281" s="3"/>
      <c r="D281" s="25">
        <v>1050</v>
      </c>
      <c r="E281" s="7"/>
    </row>
    <row r="282" spans="1:5" s="1" customFormat="1" x14ac:dyDescent="0.2">
      <c r="A282" s="3"/>
      <c r="B282" s="33" t="s">
        <v>18</v>
      </c>
      <c r="C282" s="3"/>
      <c r="D282" s="25">
        <v>140</v>
      </c>
      <c r="E282" s="7"/>
    </row>
    <row r="283" spans="1:5" s="1" customFormat="1" x14ac:dyDescent="0.2">
      <c r="A283" s="3"/>
      <c r="B283" s="33" t="s">
        <v>100</v>
      </c>
      <c r="C283" s="3"/>
      <c r="D283" s="25">
        <v>3810</v>
      </c>
      <c r="E283" s="7"/>
    </row>
    <row r="284" spans="1:5" s="1" customFormat="1" x14ac:dyDescent="0.2">
      <c r="A284" s="3"/>
      <c r="B284" s="33" t="s">
        <v>122</v>
      </c>
      <c r="C284" s="3"/>
      <c r="D284" s="25">
        <f>-5000</f>
        <v>-5000</v>
      </c>
      <c r="E284" s="7"/>
    </row>
    <row r="285" spans="1:5" s="1" customFormat="1" x14ac:dyDescent="0.2">
      <c r="A285" s="4">
        <v>4161</v>
      </c>
      <c r="B285" s="24" t="s">
        <v>128</v>
      </c>
      <c r="C285" s="3"/>
      <c r="D285" s="25">
        <f>D286+D287</f>
        <v>0</v>
      </c>
      <c r="E285" s="7"/>
    </row>
    <row r="286" spans="1:5" s="1" customFormat="1" x14ac:dyDescent="0.2">
      <c r="A286" s="3"/>
      <c r="B286" s="33" t="s">
        <v>13</v>
      </c>
      <c r="C286" s="3"/>
      <c r="D286" s="25">
        <v>10300</v>
      </c>
      <c r="E286" s="7"/>
    </row>
    <row r="287" spans="1:5" s="1" customFormat="1" x14ac:dyDescent="0.2">
      <c r="A287" s="3"/>
      <c r="B287" s="33" t="s">
        <v>122</v>
      </c>
      <c r="C287" s="3"/>
      <c r="D287" s="25">
        <v>-10300</v>
      </c>
      <c r="E287" s="7"/>
    </row>
    <row r="288" spans="1:5" s="1" customFormat="1" x14ac:dyDescent="0.2">
      <c r="A288" s="3" t="s">
        <v>129</v>
      </c>
      <c r="B288" s="33"/>
      <c r="C288" s="3"/>
      <c r="D288" s="3">
        <f>D265+D268+D271+D274+D277+D280+D285</f>
        <v>0</v>
      </c>
      <c r="E288" s="7"/>
    </row>
    <row r="289" spans="1:5" s="1" customFormat="1" x14ac:dyDescent="0.2">
      <c r="A289" s="3"/>
      <c r="B289" s="33"/>
      <c r="C289" s="3"/>
      <c r="D289" s="25"/>
      <c r="E289" s="7"/>
    </row>
    <row r="290" spans="1:5" s="1" customFormat="1" x14ac:dyDescent="0.2">
      <c r="A290" s="3" t="s">
        <v>130</v>
      </c>
      <c r="B290" s="33"/>
      <c r="C290" s="3"/>
      <c r="D290" s="25"/>
      <c r="E290" s="7"/>
    </row>
    <row r="291" spans="1:5" s="1" customFormat="1" x14ac:dyDescent="0.2">
      <c r="A291" s="4">
        <v>5019</v>
      </c>
      <c r="B291" s="24" t="s">
        <v>131</v>
      </c>
      <c r="C291" s="3"/>
      <c r="D291" s="4">
        <f>D292+D293</f>
        <v>0</v>
      </c>
      <c r="E291" s="7"/>
    </row>
    <row r="292" spans="1:5" s="1" customFormat="1" x14ac:dyDescent="0.2">
      <c r="A292" s="3"/>
      <c r="B292" s="33" t="s">
        <v>13</v>
      </c>
      <c r="C292" s="3"/>
      <c r="D292" s="25">
        <v>300</v>
      </c>
      <c r="E292" s="7"/>
    </row>
    <row r="293" spans="1:5" s="1" customFormat="1" x14ac:dyDescent="0.2">
      <c r="A293" s="3"/>
      <c r="B293" s="33" t="s">
        <v>100</v>
      </c>
      <c r="C293" s="3"/>
      <c r="D293" s="25">
        <v>-300</v>
      </c>
      <c r="E293" s="7"/>
    </row>
    <row r="294" spans="1:5" s="1" customFormat="1" x14ac:dyDescent="0.2">
      <c r="A294" s="3" t="s">
        <v>132</v>
      </c>
      <c r="B294" s="33"/>
      <c r="C294" s="3"/>
      <c r="D294" s="3">
        <f>D291</f>
        <v>0</v>
      </c>
      <c r="E294" s="7"/>
    </row>
    <row r="295" spans="1:5" s="1" customFormat="1" x14ac:dyDescent="0.2">
      <c r="A295" s="3"/>
      <c r="B295" s="33"/>
      <c r="C295" s="3"/>
      <c r="D295" s="25"/>
      <c r="E295" s="7"/>
    </row>
    <row r="296" spans="1:5" s="1" customFormat="1" x14ac:dyDescent="0.2">
      <c r="A296" s="3" t="s">
        <v>95</v>
      </c>
      <c r="B296" s="27"/>
      <c r="C296" s="3"/>
      <c r="D296" s="3"/>
      <c r="E296" s="7"/>
    </row>
    <row r="297" spans="1:5" s="1" customFormat="1" x14ac:dyDescent="0.2">
      <c r="A297" s="4">
        <v>6001</v>
      </c>
      <c r="B297" s="24" t="s">
        <v>20</v>
      </c>
      <c r="C297" s="3"/>
      <c r="D297" s="4">
        <f>-171670+231000-9500-56723</f>
        <v>-6893</v>
      </c>
      <c r="E297" s="7"/>
    </row>
    <row r="298" spans="1:5" s="1" customFormat="1" x14ac:dyDescent="0.2">
      <c r="A298" s="3" t="s">
        <v>95</v>
      </c>
      <c r="B298" s="27"/>
      <c r="C298" s="3"/>
      <c r="D298" s="3">
        <f>SUM(D297)</f>
        <v>-6893</v>
      </c>
      <c r="E298" s="7"/>
    </row>
    <row r="299" spans="1:5" s="1" customFormat="1" x14ac:dyDescent="0.2">
      <c r="A299" s="3"/>
      <c r="B299" s="27"/>
      <c r="C299" s="3"/>
      <c r="D299" s="3"/>
      <c r="E299" s="7"/>
    </row>
    <row r="300" spans="1:5" s="1" customFormat="1" ht="15" x14ac:dyDescent="0.2">
      <c r="A300" s="8" t="s">
        <v>41</v>
      </c>
      <c r="B300" s="47"/>
      <c r="C300" s="3">
        <f>C68</f>
        <v>460384</v>
      </c>
      <c r="D300" s="3">
        <f>D75+D80+D115+D144+D151+D166+D173+D177+D182+D203+D253+D262+D288+D294+D298</f>
        <v>460384</v>
      </c>
      <c r="E300" s="7"/>
    </row>
    <row r="301" spans="1:5" s="1" customFormat="1" x14ac:dyDescent="0.2">
      <c r="A301" s="3"/>
      <c r="B301" s="47"/>
      <c r="C301" s="3"/>
      <c r="D301" s="3"/>
      <c r="E301" s="7"/>
    </row>
    <row r="302" spans="1:5" s="1" customFormat="1" ht="15" x14ac:dyDescent="0.2">
      <c r="A302" s="8" t="s">
        <v>12</v>
      </c>
      <c r="B302" s="24"/>
      <c r="C302" s="3">
        <f>C30+C300</f>
        <v>505464</v>
      </c>
      <c r="D302" s="3">
        <f>D30+D300</f>
        <v>505464</v>
      </c>
      <c r="E302" s="7"/>
    </row>
    <row r="303" spans="1:5" s="1" customFormat="1" x14ac:dyDescent="0.2">
      <c r="A303" s="13"/>
      <c r="B303" s="13"/>
      <c r="C303" s="13"/>
      <c r="D303" s="13"/>
      <c r="E303" s="7"/>
    </row>
    <row r="304" spans="1:5" s="1" customFormat="1" x14ac:dyDescent="0.2">
      <c r="A304" s="17"/>
      <c r="B304" s="53"/>
      <c r="C304" s="17"/>
      <c r="D304" s="18"/>
      <c r="E304" s="7"/>
    </row>
    <row r="305" spans="1:5" s="1" customFormat="1" x14ac:dyDescent="0.2">
      <c r="A305" s="17"/>
      <c r="B305" s="17"/>
      <c r="C305" s="17"/>
      <c r="D305" s="18"/>
      <c r="E305" s="7"/>
    </row>
    <row r="306" spans="1:5" s="1" customFormat="1" x14ac:dyDescent="0.2">
      <c r="A306" s="17"/>
      <c r="B306" s="17"/>
      <c r="C306" s="17"/>
      <c r="D306" s="18"/>
      <c r="E306" s="7"/>
    </row>
    <row r="307" spans="1:5" x14ac:dyDescent="0.2">
      <c r="A307" s="17"/>
      <c r="B307" s="17"/>
      <c r="C307" s="22"/>
      <c r="D307" s="18"/>
      <c r="E307" s="5"/>
    </row>
    <row r="308" spans="1:5" x14ac:dyDescent="0.2">
      <c r="A308" s="17"/>
      <c r="B308" s="17"/>
      <c r="C308" s="22"/>
      <c r="D308" s="18"/>
      <c r="E308" s="5"/>
    </row>
    <row r="309" spans="1:5" x14ac:dyDescent="0.2">
      <c r="A309" s="17"/>
      <c r="B309" s="17"/>
      <c r="C309" s="17"/>
      <c r="D309" s="17"/>
      <c r="E309" s="5"/>
    </row>
    <row r="310" spans="1:5" x14ac:dyDescent="0.2">
      <c r="A310" s="17"/>
      <c r="B310" s="17"/>
      <c r="C310" s="17"/>
      <c r="D310" s="17"/>
      <c r="E310" s="5"/>
    </row>
    <row r="311" spans="1:5" x14ac:dyDescent="0.2">
      <c r="E311" s="5"/>
    </row>
    <row r="312" spans="1:5" x14ac:dyDescent="0.2">
      <c r="E312" s="5"/>
    </row>
    <row r="313" spans="1:5" x14ac:dyDescent="0.2">
      <c r="E313" s="5"/>
    </row>
    <row r="314" spans="1:5" x14ac:dyDescent="0.2">
      <c r="E314" s="5"/>
    </row>
    <row r="315" spans="1:5" x14ac:dyDescent="0.2">
      <c r="E315" s="5"/>
    </row>
  </sheetData>
  <mergeCells count="6">
    <mergeCell ref="A1:D1"/>
    <mergeCell ref="A2:D2"/>
    <mergeCell ref="A4:A5"/>
    <mergeCell ref="B4:B5"/>
    <mergeCell ref="C4:C5"/>
    <mergeCell ref="D4:D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 xml:space="preserve">&amp;C&amp;P.oldal
</oddFooter>
  </headerFooter>
  <rowBreaks count="2" manualBreakCount="2">
    <brk id="152" max="16383" man="1"/>
    <brk id="2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 november (3)</vt:lpstr>
    </vt:vector>
  </TitlesOfParts>
  <Company>IX. Kerület Ferencváros Önkormányzata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borbely.edit</dc:creator>
  <cp:lastModifiedBy>Gulyás Tamás</cp:lastModifiedBy>
  <cp:lastPrinted>2024-11-04T12:47:12Z</cp:lastPrinted>
  <dcterms:created xsi:type="dcterms:W3CDTF">2015-04-22T08:22:53Z</dcterms:created>
  <dcterms:modified xsi:type="dcterms:W3CDTF">2026-10-12T07:54:09Z</dcterms:modified>
</cp:coreProperties>
</file>