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JEGYZŐI KABINET\Szervezési Csoport\00-KT-BIZOTTSÁGOK\2025\!KT\0515\napirend\"/>
    </mc:Choice>
  </mc:AlternateContent>
  <xr:revisionPtr revIDLastSave="0" documentId="8_{25002C03-0A61-4E09-9FBD-53D9C2E2B5D8}" xr6:coauthVersionLast="47" xr6:coauthVersionMax="47" xr10:uidLastSave="{00000000-0000-0000-0000-000000000000}"/>
  <bookViews>
    <workbookView xWindow="-108" yWindow="-108" windowWidth="23256" windowHeight="12456" xr2:uid="{B589505E-C88D-4BD3-BEAB-569A536FAB1E}"/>
  </bookViews>
  <sheets>
    <sheet name="2025 május 8-i állapot" sheetId="1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9" l="1"/>
  <c r="C12" i="19"/>
  <c r="C14" i="19"/>
  <c r="C19" i="19" s="1"/>
  <c r="C39" i="19" s="1"/>
  <c r="C17" i="19"/>
  <c r="D22" i="19"/>
  <c r="D25" i="19"/>
  <c r="D28" i="19"/>
  <c r="D32" i="19"/>
  <c r="D31" i="19" s="1"/>
  <c r="D33" i="19" s="1"/>
  <c r="D36" i="19"/>
  <c r="D37" i="19" s="1"/>
  <c r="C45" i="19"/>
  <c r="C47" i="19"/>
  <c r="C48" i="19"/>
  <c r="D57" i="19"/>
  <c r="D60" i="19"/>
  <c r="D66" i="19"/>
  <c r="D67" i="19"/>
  <c r="D70" i="19"/>
  <c r="D77" i="19"/>
  <c r="C44" i="19" s="1"/>
  <c r="D86" i="19"/>
  <c r="D95" i="19"/>
  <c r="D103" i="19"/>
  <c r="D108" i="19"/>
  <c r="D112" i="19"/>
  <c r="C124" i="19"/>
  <c r="C127" i="19"/>
  <c r="C129" i="19"/>
  <c r="C131" i="19"/>
  <c r="C133" i="19"/>
  <c r="C375" i="19" s="1"/>
  <c r="D140" i="19"/>
  <c r="D145" i="19"/>
  <c r="D169" i="19" s="1"/>
  <c r="D372" i="19" s="1"/>
  <c r="D149" i="19"/>
  <c r="D157" i="19"/>
  <c r="D166" i="19"/>
  <c r="D172" i="19"/>
  <c r="D174" i="19"/>
  <c r="D177" i="19"/>
  <c r="D180" i="19"/>
  <c r="D183" i="19"/>
  <c r="D186" i="19"/>
  <c r="D189" i="19"/>
  <c r="D194" i="19"/>
  <c r="D196" i="19"/>
  <c r="D199" i="19"/>
  <c r="D202" i="19"/>
  <c r="D205" i="19"/>
  <c r="D208" i="19"/>
  <c r="D213" i="19"/>
  <c r="D216" i="19"/>
  <c r="D218" i="19"/>
  <c r="D221" i="19"/>
  <c r="D224" i="19"/>
  <c r="D227" i="19"/>
  <c r="D229" i="19"/>
  <c r="D232" i="19"/>
  <c r="D235" i="19"/>
  <c r="D237" i="19"/>
  <c r="D239" i="19"/>
  <c r="D241" i="19"/>
  <c r="D243" i="19"/>
  <c r="D245" i="19"/>
  <c r="D247" i="19"/>
  <c r="D249" i="19"/>
  <c r="D251" i="19"/>
  <c r="D253" i="19"/>
  <c r="D255" i="19"/>
  <c r="D257" i="19"/>
  <c r="D259" i="19"/>
  <c r="D261" i="19"/>
  <c r="D263" i="19"/>
  <c r="D265" i="19"/>
  <c r="D267" i="19"/>
  <c r="D269" i="19"/>
  <c r="D271" i="19"/>
  <c r="D274" i="19"/>
  <c r="D276" i="19"/>
  <c r="D278" i="19"/>
  <c r="D280" i="19"/>
  <c r="D282" i="19"/>
  <c r="D284" i="19"/>
  <c r="D286" i="19"/>
  <c r="D288" i="19"/>
  <c r="D290" i="19"/>
  <c r="D292" i="19"/>
  <c r="D294" i="19"/>
  <c r="D296" i="19"/>
  <c r="D299" i="19"/>
  <c r="D301" i="19"/>
  <c r="D303" i="19"/>
  <c r="D305" i="19"/>
  <c r="D308" i="19"/>
  <c r="D311" i="19"/>
  <c r="D314" i="19"/>
  <c r="D317" i="19"/>
  <c r="D320" i="19"/>
  <c r="D323" i="19"/>
  <c r="D327" i="19"/>
  <c r="D330" i="19"/>
  <c r="D333" i="19"/>
  <c r="D337" i="19"/>
  <c r="D340" i="19"/>
  <c r="D345" i="19"/>
  <c r="D343" i="19" s="1"/>
  <c r="D346" i="19"/>
  <c r="D352" i="19"/>
  <c r="D349" i="19" s="1"/>
  <c r="D353" i="19"/>
  <c r="D356" i="19"/>
  <c r="D354" i="19" s="1"/>
  <c r="D360" i="19"/>
  <c r="D363" i="19"/>
  <c r="D366" i="19"/>
  <c r="D369" i="19"/>
  <c r="D64" i="19" l="1"/>
  <c r="D73" i="19" s="1"/>
  <c r="D114" i="19" s="1"/>
  <c r="C46" i="19"/>
  <c r="C50" i="19" s="1"/>
  <c r="C114" i="19" s="1"/>
  <c r="C377" i="19" s="1"/>
  <c r="D375" i="19"/>
  <c r="D373" i="19"/>
  <c r="D357" i="19"/>
  <c r="D39" i="19"/>
  <c r="D377" i="19" l="1"/>
</calcChain>
</file>

<file path=xl/sharedStrings.xml><?xml version="1.0" encoding="utf-8"?>
<sst xmlns="http://schemas.openxmlformats.org/spreadsheetml/2006/main" count="343" uniqueCount="189">
  <si>
    <t>eFt</t>
  </si>
  <si>
    <t>Megnevezések</t>
  </si>
  <si>
    <t>Bevételek</t>
  </si>
  <si>
    <t>Kiadások</t>
  </si>
  <si>
    <t>I. Állami pénzeszköz átvétellel kapcsolatos előirányzat módosítás</t>
  </si>
  <si>
    <t>Személyi juttatások</t>
  </si>
  <si>
    <t>Ferencvárosi Egyesített Bölcsődék</t>
  </si>
  <si>
    <t xml:space="preserve">FESZGYI   </t>
  </si>
  <si>
    <t>2. sz. melléklet összesen</t>
  </si>
  <si>
    <t xml:space="preserve">I. Állami pénzeszköz átvétellel kapcsolatos előirányzat módosítás </t>
  </si>
  <si>
    <t>Mindösszesen</t>
  </si>
  <si>
    <t>6. sz. melléklet összesen</t>
  </si>
  <si>
    <t>Dologi kiadások</t>
  </si>
  <si>
    <t>Települési önkormányzatok szoc. és gyermekj. és gyermekétk. feladatainak tám.</t>
  </si>
  <si>
    <t>Munkaad. terhelő jár. és szoc. hozzáj adó</t>
  </si>
  <si>
    <t>Sor-szám</t>
  </si>
  <si>
    <t>Beruházások</t>
  </si>
  <si>
    <t>Egyéb működési célú kiadások</t>
  </si>
  <si>
    <t>Előző év költségvetési maradványának igénybevétele Önkormányzat - Működés</t>
  </si>
  <si>
    <t>Előző év költségvetési maradványának igénybevétele Önkormányzat - Felhalmozás</t>
  </si>
  <si>
    <t>Előző év költségvetési maradványának igénybevétele Polgármesteri Hivatal - Működés</t>
  </si>
  <si>
    <t>Előző év költségvetési maradványának igénybevétele Polgármesteri Hivatal-  Felhalmozás</t>
  </si>
  <si>
    <t>Előző év költségvetési maradványának igénybevétele Intézmények - Működés</t>
  </si>
  <si>
    <t>Munkaadókat terhelő járulékok és szoc.hozzáj.adó</t>
  </si>
  <si>
    <t>Balatonszéplaki Üdülő</t>
  </si>
  <si>
    <t>Polgármesteri Hivatal Igazgatási kiadásai</t>
  </si>
  <si>
    <t>Informatika működés és fejlesztés</t>
  </si>
  <si>
    <t>Munkaadókat terhelő jár. és szociális hozzájár.adó</t>
  </si>
  <si>
    <t>Ellátottak juttatásai</t>
  </si>
  <si>
    <t>Egyéb felhalmozási célú kiadások</t>
  </si>
  <si>
    <t>4. sz. melléklet Zárszámadás 13. sz. melléklet szerint</t>
  </si>
  <si>
    <t xml:space="preserve">Felújítási kiadások </t>
  </si>
  <si>
    <t>4. sz. melléklet összesen</t>
  </si>
  <si>
    <t>5. sz. melléklet Zárszámadás 13. sz. melléklet szerint</t>
  </si>
  <si>
    <t>Beruházási kiadások</t>
  </si>
  <si>
    <t>5. sz. melléklet összesen</t>
  </si>
  <si>
    <t>6. sz. melléklet Zárszámadás 13. sz. melléklete szerint</t>
  </si>
  <si>
    <t xml:space="preserve">Dologi kiadások </t>
  </si>
  <si>
    <t>Előző év költségvetési maradványának igénybevétele Intézmények - Felhalmozási</t>
  </si>
  <si>
    <t xml:space="preserve">Személyi juttatások   </t>
  </si>
  <si>
    <t xml:space="preserve">Munkaadókat terhelő járulékok és szoc.hozzáj.adó </t>
  </si>
  <si>
    <t>III. Testületi döntést igénylő előirányzat módosítás</t>
  </si>
  <si>
    <t>Általános tartalék</t>
  </si>
  <si>
    <t>Egyéb működési célú kiadás</t>
  </si>
  <si>
    <t>III. Képviselőtestületi döntést igénylő előirányzat módosítások összesen</t>
  </si>
  <si>
    <t xml:space="preserve">6. sz. melléklet </t>
  </si>
  <si>
    <t>6. sz. melléklet mindösszesen</t>
  </si>
  <si>
    <t>2. sz. melléklet Zárszámadás 14. sz. melléklet szerint</t>
  </si>
  <si>
    <t>Tárgyévi finanszírozási megelőlegezések</t>
  </si>
  <si>
    <t>Felújítások</t>
  </si>
  <si>
    <t>Ferencvárosi Intézményüzemeltetési Központ</t>
  </si>
  <si>
    <t>FMK - Dologi kiadások</t>
  </si>
  <si>
    <t>Települési önkormányzatok egyes köznevelési feladatainak támogatása</t>
  </si>
  <si>
    <t xml:space="preserve"> Települési önkormányzatok kulturális feladatainak támogatása</t>
  </si>
  <si>
    <t>Zeneművészeti szervezetek támogatása</t>
  </si>
  <si>
    <t>Csicsergő Óvoda- Dologi kiadások</t>
  </si>
  <si>
    <t>Csudafa Óvoda - Dologi kiadások</t>
  </si>
  <si>
    <t>FESZGYI - Dologi kiadások</t>
  </si>
  <si>
    <t xml:space="preserve">Ferencvárosi Pinceszínház </t>
  </si>
  <si>
    <t xml:space="preserve">Beruházások </t>
  </si>
  <si>
    <t>Ferencvárosi Egészségügyi Szolgálat</t>
  </si>
  <si>
    <t xml:space="preserve">Személyi juttatások </t>
  </si>
  <si>
    <t>Ugrifüles Óvoda</t>
  </si>
  <si>
    <t>Csicsergő Óvoda</t>
  </si>
  <si>
    <t>Csudafa Óvoda</t>
  </si>
  <si>
    <t xml:space="preserve">Epres Óvoda </t>
  </si>
  <si>
    <t xml:space="preserve">Kerekerdő Óvoda </t>
  </si>
  <si>
    <t>Napfény Óvoda</t>
  </si>
  <si>
    <t>2. sz. melléklet ei. átcsoportosítás</t>
  </si>
  <si>
    <r>
      <t xml:space="preserve">Ferencvárosi Egyesített Bölcsödék  </t>
    </r>
    <r>
      <rPr>
        <i/>
        <sz val="10"/>
        <rFont val="Arial"/>
        <family val="2"/>
        <charset val="238"/>
      </rPr>
      <t>műszakpótlék, helyettesítési díj</t>
    </r>
  </si>
  <si>
    <t>FMK</t>
  </si>
  <si>
    <t>2. sz. melléklet ei.átcsoportosítás összesen</t>
  </si>
  <si>
    <t xml:space="preserve">   - Szociális ágazati összevont pótlék 2025. I.- IV. hó</t>
  </si>
  <si>
    <r>
      <t xml:space="preserve">2. sz. melléklet </t>
    </r>
    <r>
      <rPr>
        <i/>
        <sz val="10"/>
        <rFont val="Arial"/>
        <family val="2"/>
        <charset val="238"/>
      </rPr>
      <t>(Szociális ágazati összevont pótlék 2025. I.- IV. hó)</t>
    </r>
  </si>
  <si>
    <r>
      <t>2. sz. melléklet</t>
    </r>
    <r>
      <rPr>
        <b/>
        <i/>
        <sz val="10"/>
        <rFont val="Arial"/>
        <family val="2"/>
        <charset val="238"/>
      </rPr>
      <t xml:space="preserve">  összesen </t>
    </r>
    <r>
      <rPr>
        <i/>
        <sz val="10"/>
        <rFont val="Arial"/>
        <family val="2"/>
        <charset val="238"/>
      </rPr>
      <t>(Szociális ágazati összevont pótlék 2025. I.-IV. hó)</t>
    </r>
  </si>
  <si>
    <t>II. Testületi döntést igénylő előirányzat módosítás 2024. évi zárszámadás</t>
  </si>
  <si>
    <t>II. Testületi döntést igénylő előirányzat módosítás 2024. évi zárszámadás összesen:</t>
  </si>
  <si>
    <t xml:space="preserve">   - Kulturális feladatok kiegészítő támogatása - Zeneművészeti szervezetek támogatása</t>
  </si>
  <si>
    <t>Szolidaritási hozzájárulási adó  - Egyéb működési célú kiadások</t>
  </si>
  <si>
    <t xml:space="preserve"> Helyi önkormányzatok működésének általános támogatása</t>
  </si>
  <si>
    <t xml:space="preserve">   -  ebr42 2025. évi kiegészítő felmérés eredménye </t>
  </si>
  <si>
    <t xml:space="preserve">    Kamat kiadás, banki költségek, tranzakciós díjak - Dologi kiadások</t>
  </si>
  <si>
    <t>2. sz. melléklet 2024. évi zárszámadás 14. mellékletete szerint (2024. évi kötelezettségek)</t>
  </si>
  <si>
    <t>Epres Óvoda</t>
  </si>
  <si>
    <t>Kicsi Bocs Óvoda - Dologi kiadások</t>
  </si>
  <si>
    <t>Napfény Óvoda - Dologi kiadások</t>
  </si>
  <si>
    <t>Méhecske Óvoda -Dologi kiadások</t>
  </si>
  <si>
    <t>Ugrifüles Óvoda - Dologi kiadások</t>
  </si>
  <si>
    <t>Ferencvárosi Egyesített Bölcsödék  - Dologi kiadások</t>
  </si>
  <si>
    <t>2. sz. melléklet 2024. évi zárszámadás 14. mellékletete szerint (2024. évi kötelezettségek) összesen</t>
  </si>
  <si>
    <t>1 számú melléklet 2.pont</t>
  </si>
  <si>
    <t>1 számú melléklet 2.pont összesen</t>
  </si>
  <si>
    <t>3 számú melléklet 3.pont összesen</t>
  </si>
  <si>
    <t>3 számú melléklet 3.pont</t>
  </si>
  <si>
    <t>3 számú melléklet 1.pont Zárszámadás 12.sz. melléklete szerint</t>
  </si>
  <si>
    <t>3 számú melléklet 1.pont Zárszámadás 12.sz. melléklete szerinti összesen</t>
  </si>
  <si>
    <t>1 számú melléklet 3.pont Zárszámadás 13. sz. melléklet szerint</t>
  </si>
  <si>
    <t>3 számú melléklet 3.pont Zárszámadás 13. sz. melléklet szerint</t>
  </si>
  <si>
    <t>3 számú melléklet 2.pont Zárszámadás 13. sz. melléklet szerint</t>
  </si>
  <si>
    <t>3 számú melléklet 2.pont Zárszámadás 13. sz. melléklet szerint összesen</t>
  </si>
  <si>
    <t>3 számú melléklet 3.pont Zárszámadás 13. sz. melléklet szerint összesen</t>
  </si>
  <si>
    <t>1 számú melléklet 3.pont</t>
  </si>
  <si>
    <t>1 számú melléklet 3.pont összesen</t>
  </si>
  <si>
    <t>3 számú melléklet 2.pont előirányzat átcsoportosítás</t>
  </si>
  <si>
    <t>Önkormányzati szakmai feladatokkal kapcsolatos kiadások</t>
  </si>
  <si>
    <t>3 számú melléklet 2.pont előirányzat átcsoportosítás összesen</t>
  </si>
  <si>
    <t>1 számú melléklet 3.pont Zárszámadás 13.sz. melléklete szerinti összesen</t>
  </si>
  <si>
    <t>Településrendezési eszközök</t>
  </si>
  <si>
    <t xml:space="preserve">Marhagödör és Vágó utcai felújítás </t>
  </si>
  <si>
    <t>4. sz. melléklet ei. átcsoportosítás</t>
  </si>
  <si>
    <t>A 2025. évi költségvetés módosítása</t>
  </si>
  <si>
    <r>
      <t xml:space="preserve">Elvonások és befizetések </t>
    </r>
    <r>
      <rPr>
        <i/>
        <sz val="9"/>
        <rFont val="Arial"/>
        <family val="2"/>
        <charset val="238"/>
      </rPr>
      <t>2024. évi kult.fel.bérjellegű tám.elszám. Zárszámadás 10.mell. (KGR 11/C űrlap)</t>
    </r>
  </si>
  <si>
    <r>
      <t xml:space="preserve">Elszámolásból származó bevételek  </t>
    </r>
    <r>
      <rPr>
        <i/>
        <sz val="10"/>
        <rFont val="Arial"/>
        <family val="2"/>
        <charset val="238"/>
      </rPr>
      <t>Zárszámadás 10.mell. (KGR 11/C űrlap)</t>
    </r>
  </si>
  <si>
    <t xml:space="preserve">Egyéb működési bevételek </t>
  </si>
  <si>
    <t>Személyi juttatások PÚÉTV átfedési időre szóló óradíj, jubileumi jutalom</t>
  </si>
  <si>
    <t>Munkaadókat terhelő jár. PÚÉTV átfedési időre szóló óradíj, jubileumi jutalom</t>
  </si>
  <si>
    <r>
      <t>FIÜK</t>
    </r>
    <r>
      <rPr>
        <i/>
        <sz val="10"/>
        <rFont val="Arial"/>
        <family val="2"/>
        <charset val="238"/>
      </rPr>
      <t xml:space="preserve"> készenléti díj,éjszakai pótlék, rendkívüli munkavégzés</t>
    </r>
  </si>
  <si>
    <t>Egyéb szolgáltatás</t>
  </si>
  <si>
    <t>FEBI</t>
  </si>
  <si>
    <t>Ellátási díjak</t>
  </si>
  <si>
    <t>FIÜK</t>
  </si>
  <si>
    <t>Egyéb működési célú támogatások bevételei államháztartáson belülről</t>
  </si>
  <si>
    <r>
      <t xml:space="preserve">FESZGYI </t>
    </r>
    <r>
      <rPr>
        <i/>
        <sz val="10"/>
        <rFont val="Arial"/>
        <family val="2"/>
        <charset val="238"/>
      </rPr>
      <t>műszakpótlék, egyéb bérpótlékok</t>
    </r>
  </si>
  <si>
    <t>2. sz. melléklet ei.módosítás intézményi kérelmek alapján</t>
  </si>
  <si>
    <t>2. sz. melléklet ei.módosítás intézményi kérelmek alapján összesen</t>
  </si>
  <si>
    <t>FESZ</t>
  </si>
  <si>
    <t xml:space="preserve">Munkaadókat terhelő jár. és szociális hozzájár.adó </t>
  </si>
  <si>
    <t>Ingatlanokkal kapcsolatos egyéb feladatok</t>
  </si>
  <si>
    <t>Önkormányzati bérlemények üzemeltetési költségei</t>
  </si>
  <si>
    <t>Gyermeknevelési támogatás</t>
  </si>
  <si>
    <t>Ellátottak pénzbeli juttatásai</t>
  </si>
  <si>
    <t>Lakásfenntartási támogatás</t>
  </si>
  <si>
    <t>Lakbértámogatás</t>
  </si>
  <si>
    <t>Rendkívüli támogatás</t>
  </si>
  <si>
    <t>Jövedelemkiegészítő támogatás</t>
  </si>
  <si>
    <t>Születési és életkezdési támogatás</t>
  </si>
  <si>
    <t>65+ támogatás</t>
  </si>
  <si>
    <t>Haller u. 54. felújítás tervezés</t>
  </si>
  <si>
    <t>Informatikai működés és fejlesztés</t>
  </si>
  <si>
    <t>Lakáslemondás térítés, lakásbiztosíték visszafizetés</t>
  </si>
  <si>
    <t>Budapesti Zöld Panel program</t>
  </si>
  <si>
    <t xml:space="preserve">Jégpálya </t>
  </si>
  <si>
    <t>Díszkivilágítás</t>
  </si>
  <si>
    <t xml:space="preserve">Játszóterek, műfüves és sportpályák, fitness eszközök, zöldf. felúj., </t>
  </si>
  <si>
    <t>Önkormányzati lakóházak tetőfelújítás</t>
  </si>
  <si>
    <t>Polgármesteri Hivatal igazgatási kiadásai</t>
  </si>
  <si>
    <t>Önkormányzati lakások komfortosítása, lakások és helyiségek felújítása</t>
  </si>
  <si>
    <t>Tartószerkezeti statikai felújítások</t>
  </si>
  <si>
    <t>Lenhossék u. 5. Felújítás tervezés</t>
  </si>
  <si>
    <t>Közlekedésbiztonsági fejlesztés</t>
  </si>
  <si>
    <t xml:space="preserve">Közterületi takarítógépek beszerzése </t>
  </si>
  <si>
    <t>Új önkormányzati bérház építés-tervezés</t>
  </si>
  <si>
    <r>
      <t xml:space="preserve">Egyéb felhalmozási célú átvett pénzeszközök </t>
    </r>
    <r>
      <rPr>
        <i/>
        <sz val="10"/>
        <rFont val="Arial"/>
        <family val="2"/>
        <charset val="238"/>
      </rPr>
      <t>Integral Development Kft</t>
    </r>
  </si>
  <si>
    <r>
      <t xml:space="preserve">Településrendezési eszközözök </t>
    </r>
    <r>
      <rPr>
        <i/>
        <sz val="10"/>
        <rFont val="Arial"/>
        <family val="2"/>
        <charset val="238"/>
      </rPr>
      <t>Integral Development Kft tervezési költségek hozzájárulása</t>
    </r>
  </si>
  <si>
    <t>Köztisztasági feladatok</t>
  </si>
  <si>
    <t>Ifjusági koncepció végrehajtásával összefüggő feladat</t>
  </si>
  <si>
    <t>Képviselők és választott tisztségviselők juttatásai</t>
  </si>
  <si>
    <t>Helyi esélyegyenlőségi program végrehajtásával összefüggő feladatok</t>
  </si>
  <si>
    <t>Polgármester tiszt. összefüggő egyéb feladatok</t>
  </si>
  <si>
    <t>Pályázat előkészítés, lebonyolítás</t>
  </si>
  <si>
    <t>Idősügyi feladatok</t>
  </si>
  <si>
    <t xml:space="preserve">Egyéb közterületek felújítása, fejlesztése </t>
  </si>
  <si>
    <t>Beruházás</t>
  </si>
  <si>
    <t>Felújításokkal kapcsolatos tervezések , MÁV csatorna tervezés</t>
  </si>
  <si>
    <t>5. sz. melléklet ei. átcsoportosítás</t>
  </si>
  <si>
    <t>Zöldfelületi kataszter, fakataszter elkészítése</t>
  </si>
  <si>
    <t>Kerékpáros infr. tervezés, kiépítés, fejlesztés, okosbicikli tárolók</t>
  </si>
  <si>
    <t>Pöttyös utcai metró felszíni rendezés</t>
  </si>
  <si>
    <t>4. sz. melléklet ei. átcsoportosítás összesen</t>
  </si>
  <si>
    <t>5. sz. melléklet ei. átcsoportosítás összesen</t>
  </si>
  <si>
    <r>
      <t>Egyéb működési bevételek (kártalanítás</t>
    </r>
    <r>
      <rPr>
        <i/>
        <sz val="10"/>
        <rFont val="Arial"/>
        <family val="2"/>
        <charset val="238"/>
      </rPr>
      <t xml:space="preserve"> FUDAN Egyetem)</t>
    </r>
  </si>
  <si>
    <t>VIII. kerület Józsefváros Önkormányzata ellátási szerződés</t>
  </si>
  <si>
    <t xml:space="preserve">Bartók Táncegyüttes </t>
  </si>
  <si>
    <t>Sobieski u. 3-9 épületek bontása</t>
  </si>
  <si>
    <t>KÉK Pont</t>
  </si>
  <si>
    <t>Önkormányzat ÁFA</t>
  </si>
  <si>
    <t>Fizetendő ÁFA</t>
  </si>
  <si>
    <t>Gát u. 23-25 építés</t>
  </si>
  <si>
    <t>Márton utca 8. Lakóház felújítás</t>
  </si>
  <si>
    <t>2. sz. melléklet 2025. évi igény</t>
  </si>
  <si>
    <t>2. sz. melléklet 2025. évi igény összesen</t>
  </si>
  <si>
    <t>3 számú melléklet 1.pont 2025. évi igény</t>
  </si>
  <si>
    <t>3 számú melléklet 1.pont 2025. évi igény összesen</t>
  </si>
  <si>
    <t>3 számú melléklet 2.pont 2025. évi igény</t>
  </si>
  <si>
    <t>3 számú melléklet 2.pont 2025. évi igény összesen</t>
  </si>
  <si>
    <t>4 számú melléklet 2025. évi igény</t>
  </si>
  <si>
    <t>4 számú melléklet 2025. évi igény összesen</t>
  </si>
  <si>
    <t>5 számú melléklet 2025. évi igény</t>
  </si>
  <si>
    <t>5 számú melléklet 2025. évi igény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</si>
</sst>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0"/>
      <name val="Arial"/>
      <charset val="238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b/>
      <i/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10"/>
      <name val="Arial CE"/>
      <family val="2"/>
      <charset val="238"/>
    </font>
    <font>
      <i/>
      <sz val="10"/>
      <name val="Arial CE"/>
      <charset val="238"/>
    </font>
    <font>
      <sz val="10"/>
      <color rgb="FFFF0000"/>
      <name val="Arial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1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4" fillId="7" borderId="1" applyNumberFormat="0" applyAlignment="0" applyProtection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6" borderId="5" applyNumberFormat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" fillId="17" borderId="7" applyNumberFormat="0" applyFont="0" applyAlignment="0" applyProtection="0"/>
    <xf numFmtId="0" fontId="12" fillId="4" borderId="0" applyNumberFormat="0" applyBorder="0" applyAlignment="0" applyProtection="0"/>
    <xf numFmtId="0" fontId="13" fillId="18" borderId="8" applyNumberFormat="0" applyAlignment="0" applyProtection="0"/>
    <xf numFmtId="0" fontId="14" fillId="0" borderId="0" applyNumberFormat="0" applyFill="0" applyBorder="0" applyAlignment="0" applyProtection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9" applyNumberFormat="0" applyFill="0" applyAlignment="0" applyProtection="0"/>
    <xf numFmtId="0" fontId="17" fillId="3" borderId="0" applyNumberFormat="0" applyBorder="0" applyAlignment="0" applyProtection="0"/>
    <xf numFmtId="0" fontId="18" fillId="19" borderId="0" applyNumberFormat="0" applyBorder="0" applyAlignment="0" applyProtection="0"/>
    <xf numFmtId="0" fontId="19" fillId="18" borderId="1" applyNumberFormat="0" applyAlignment="0" applyProtection="0"/>
  </cellStyleXfs>
  <cellXfs count="83">
    <xf numFmtId="0" fontId="0" fillId="0" borderId="0" xfId="0"/>
    <xf numFmtId="0" fontId="0" fillId="0" borderId="0" xfId="0" applyFill="1"/>
    <xf numFmtId="3" fontId="23" fillId="0" borderId="10" xfId="33" applyNumberFormat="1" applyFont="1" applyFill="1" applyBorder="1"/>
    <xf numFmtId="3" fontId="23" fillId="0" borderId="10" xfId="33" applyNumberFormat="1" applyFont="1" applyFill="1" applyBorder="1" applyAlignment="1">
      <alignment vertical="center"/>
    </xf>
    <xf numFmtId="3" fontId="20" fillId="0" borderId="11" xfId="33" applyNumberFormat="1" applyFont="1" applyFill="1" applyBorder="1"/>
    <xf numFmtId="3" fontId="20" fillId="0" borderId="10" xfId="33" applyNumberFormat="1" applyFont="1" applyFill="1" applyBorder="1" applyAlignment="1">
      <alignment vertical="center"/>
    </xf>
    <xf numFmtId="3" fontId="20" fillId="0" borderId="10" xfId="33" applyNumberFormat="1" applyFont="1" applyFill="1" applyBorder="1"/>
    <xf numFmtId="3" fontId="24" fillId="0" borderId="11" xfId="33" applyNumberFormat="1" applyFont="1" applyFill="1" applyBorder="1"/>
    <xf numFmtId="3" fontId="24" fillId="0" borderId="12" xfId="33" applyNumberFormat="1" applyFont="1" applyFill="1" applyBorder="1"/>
    <xf numFmtId="3" fontId="20" fillId="0" borderId="13" xfId="33" applyNumberFormat="1" applyFont="1" applyFill="1" applyBorder="1"/>
    <xf numFmtId="3" fontId="24" fillId="0" borderId="10" xfId="33" applyNumberFormat="1" applyFont="1" applyFill="1" applyBorder="1"/>
    <xf numFmtId="0" fontId="20" fillId="0" borderId="10" xfId="36" applyFont="1" applyFill="1" applyBorder="1" applyAlignment="1"/>
    <xf numFmtId="3" fontId="23" fillId="0" borderId="14" xfId="33" applyNumberFormat="1" applyFont="1" applyFill="1" applyBorder="1"/>
    <xf numFmtId="3" fontId="23" fillId="0" borderId="11" xfId="33" applyNumberFormat="1" applyFont="1" applyFill="1" applyBorder="1"/>
    <xf numFmtId="3" fontId="21" fillId="0" borderId="10" xfId="33" applyNumberFormat="1" applyFont="1" applyFill="1" applyBorder="1" applyAlignment="1">
      <alignment vertical="center"/>
    </xf>
    <xf numFmtId="3" fontId="20" fillId="0" borderId="10" xfId="33" applyNumberFormat="1" applyFont="1" applyFill="1" applyBorder="1" applyAlignment="1"/>
    <xf numFmtId="0" fontId="23" fillId="0" borderId="10" xfId="36" applyFont="1" applyFill="1" applyBorder="1" applyAlignment="1"/>
    <xf numFmtId="3" fontId="21" fillId="0" borderId="10" xfId="33" applyNumberFormat="1" applyFont="1" applyFill="1" applyBorder="1"/>
    <xf numFmtId="3" fontId="26" fillId="0" borderId="10" xfId="33" applyNumberFormat="1" applyFont="1" applyFill="1" applyBorder="1"/>
    <xf numFmtId="3" fontId="20" fillId="0" borderId="15" xfId="0" applyNumberFormat="1" applyFont="1" applyFill="1" applyBorder="1" applyAlignment="1" applyProtection="1">
      <protection locked="0"/>
    </xf>
    <xf numFmtId="3" fontId="21" fillId="0" borderId="16" xfId="33" applyNumberFormat="1" applyFont="1" applyFill="1" applyBorder="1" applyAlignment="1">
      <alignment vertical="center"/>
    </xf>
    <xf numFmtId="0" fontId="27" fillId="0" borderId="10" xfId="36" applyFont="1" applyFill="1" applyBorder="1" applyAlignment="1"/>
    <xf numFmtId="3" fontId="24" fillId="0" borderId="11" xfId="0" applyNumberFormat="1" applyFont="1" applyFill="1" applyBorder="1"/>
    <xf numFmtId="3" fontId="23" fillId="0" borderId="16" xfId="33" applyNumberFormat="1" applyFont="1" applyFill="1" applyBorder="1" applyAlignment="1">
      <alignment vertical="center"/>
    </xf>
    <xf numFmtId="3" fontId="20" fillId="0" borderId="16" xfId="33" applyNumberFormat="1" applyFont="1" applyFill="1" applyBorder="1" applyAlignment="1">
      <alignment vertical="center"/>
    </xf>
    <xf numFmtId="0" fontId="27" fillId="0" borderId="11" xfId="36" applyFont="1" applyFill="1" applyBorder="1" applyAlignment="1"/>
    <xf numFmtId="3" fontId="23" fillId="0" borderId="12" xfId="33" applyNumberFormat="1" applyFont="1" applyFill="1" applyBorder="1"/>
    <xf numFmtId="3" fontId="23" fillId="0" borderId="13" xfId="33" applyNumberFormat="1" applyFont="1" applyFill="1" applyBorder="1"/>
    <xf numFmtId="0" fontId="27" fillId="0" borderId="11" xfId="35" applyFont="1" applyFill="1" applyBorder="1" applyAlignment="1"/>
    <xf numFmtId="0" fontId="20" fillId="0" borderId="17" xfId="0" applyFont="1" applyFill="1" applyBorder="1"/>
    <xf numFmtId="3" fontId="23" fillId="0" borderId="10" xfId="33" applyNumberFormat="1" applyFont="1" applyFill="1" applyBorder="1" applyAlignment="1">
      <alignment horizontal="right" vertical="center"/>
    </xf>
    <xf numFmtId="3" fontId="24" fillId="0" borderId="13" xfId="33" applyNumberFormat="1" applyFont="1" applyFill="1" applyBorder="1"/>
    <xf numFmtId="3" fontId="24" fillId="0" borderId="10" xfId="33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20" fillId="0" borderId="0" xfId="0" applyFont="1" applyFill="1" applyBorder="1"/>
    <xf numFmtId="3" fontId="20" fillId="0" borderId="0" xfId="0" applyNumberFormat="1" applyFont="1" applyFill="1" applyBorder="1"/>
    <xf numFmtId="3" fontId="24" fillId="0" borderId="10" xfId="0" applyNumberFormat="1" applyFont="1" applyFill="1" applyBorder="1"/>
    <xf numFmtId="3" fontId="25" fillId="0" borderId="0" xfId="33" applyNumberFormat="1" applyFont="1" applyFill="1" applyAlignment="1">
      <alignment horizontal="center"/>
    </xf>
    <xf numFmtId="3" fontId="21" fillId="0" borderId="0" xfId="33" applyNumberFormat="1" applyFont="1" applyFill="1" applyAlignment="1">
      <alignment horizontal="centerContinuous"/>
    </xf>
    <xf numFmtId="3" fontId="23" fillId="0" borderId="0" xfId="33" applyNumberFormat="1" applyFont="1" applyFill="1" applyAlignment="1">
      <alignment horizontal="right"/>
    </xf>
    <xf numFmtId="0" fontId="23" fillId="0" borderId="16" xfId="36" applyFont="1" applyFill="1" applyBorder="1" applyAlignment="1"/>
    <xf numFmtId="0" fontId="24" fillId="0" borderId="12" xfId="36" applyFont="1" applyFill="1" applyBorder="1" applyAlignment="1"/>
    <xf numFmtId="3" fontId="21" fillId="0" borderId="18" xfId="33" applyNumberFormat="1" applyFont="1" applyFill="1" applyBorder="1"/>
    <xf numFmtId="3" fontId="21" fillId="0" borderId="11" xfId="33" applyNumberFormat="1" applyFont="1" applyFill="1" applyBorder="1"/>
    <xf numFmtId="0" fontId="28" fillId="0" borderId="16" xfId="36" applyFont="1" applyFill="1" applyBorder="1" applyAlignment="1"/>
    <xf numFmtId="0" fontId="28" fillId="0" borderId="11" xfId="36" applyFont="1" applyFill="1" applyBorder="1" applyAlignment="1"/>
    <xf numFmtId="0" fontId="28" fillId="0" borderId="10" xfId="36" applyFont="1" applyFill="1" applyBorder="1" applyAlignment="1"/>
    <xf numFmtId="0" fontId="23" fillId="0" borderId="14" xfId="36" applyFont="1" applyFill="1" applyBorder="1" applyAlignment="1"/>
    <xf numFmtId="0" fontId="27" fillId="0" borderId="12" xfId="36" applyFont="1" applyFill="1" applyBorder="1" applyAlignment="1"/>
    <xf numFmtId="3" fontId="20" fillId="0" borderId="14" xfId="33" applyNumberFormat="1" applyFont="1" applyFill="1" applyBorder="1"/>
    <xf numFmtId="3" fontId="20" fillId="0" borderId="14" xfId="33" applyNumberFormat="1" applyFont="1" applyFill="1" applyBorder="1" applyAlignment="1">
      <alignment vertical="center"/>
    </xf>
    <xf numFmtId="3" fontId="20" fillId="0" borderId="18" xfId="33" applyNumberFormat="1" applyFont="1" applyFill="1" applyBorder="1"/>
    <xf numFmtId="3" fontId="24" fillId="0" borderId="18" xfId="33" applyNumberFormat="1" applyFont="1" applyFill="1" applyBorder="1"/>
    <xf numFmtId="3" fontId="23" fillId="0" borderId="14" xfId="33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left"/>
    </xf>
    <xf numFmtId="0" fontId="20" fillId="0" borderId="0" xfId="0" applyFont="1" applyFill="1"/>
    <xf numFmtId="0" fontId="24" fillId="0" borderId="10" xfId="36" applyFont="1" applyFill="1" applyBorder="1" applyAlignment="1"/>
    <xf numFmtId="3" fontId="20" fillId="0" borderId="19" xfId="33" applyNumberFormat="1" applyFont="1" applyFill="1" applyBorder="1"/>
    <xf numFmtId="3" fontId="24" fillId="0" borderId="19" xfId="33" applyNumberFormat="1" applyFont="1" applyFill="1" applyBorder="1"/>
    <xf numFmtId="0" fontId="24" fillId="0" borderId="20" xfId="0" applyFont="1" applyFill="1" applyBorder="1" applyAlignment="1">
      <alignment horizontal="left"/>
    </xf>
    <xf numFmtId="0" fontId="20" fillId="0" borderId="10" xfId="0" applyFont="1" applyFill="1" applyBorder="1" applyProtection="1">
      <protection locked="0"/>
    </xf>
    <xf numFmtId="0" fontId="24" fillId="0" borderId="10" xfId="0" applyFont="1" applyFill="1" applyBorder="1" applyAlignment="1">
      <alignment horizontal="left"/>
    </xf>
    <xf numFmtId="3" fontId="20" fillId="0" borderId="11" xfId="33" applyNumberFormat="1" applyFont="1" applyFill="1" applyBorder="1" applyAlignment="1">
      <alignment vertical="center"/>
    </xf>
    <xf numFmtId="3" fontId="20" fillId="0" borderId="10" xfId="33" applyNumberFormat="1" applyFont="1" applyFill="1" applyBorder="1" applyAlignment="1">
      <alignment horizontal="right"/>
    </xf>
    <xf numFmtId="3" fontId="30" fillId="0" borderId="10" xfId="34" applyNumberFormat="1" applyFont="1" applyFill="1" applyBorder="1"/>
    <xf numFmtId="3" fontId="23" fillId="0" borderId="14" xfId="33" applyNumberFormat="1" applyFont="1" applyFill="1" applyBorder="1" applyAlignment="1">
      <alignment horizontal="left" vertical="center"/>
    </xf>
    <xf numFmtId="3" fontId="23" fillId="0" borderId="11" xfId="33" applyNumberFormat="1" applyFont="1" applyFill="1" applyBorder="1" applyAlignment="1">
      <alignment horizontal="left" vertical="center"/>
    </xf>
    <xf numFmtId="3" fontId="20" fillId="0" borderId="11" xfId="33" applyNumberFormat="1" applyFont="1" applyFill="1" applyBorder="1" applyAlignment="1">
      <alignment horizontal="left" vertical="center"/>
    </xf>
    <xf numFmtId="3" fontId="24" fillId="0" borderId="11" xfId="33" applyNumberFormat="1" applyFont="1" applyFill="1" applyBorder="1" applyAlignment="1">
      <alignment vertical="center"/>
    </xf>
    <xf numFmtId="3" fontId="24" fillId="0" borderId="13" xfId="0" applyNumberFormat="1" applyFont="1" applyFill="1" applyBorder="1"/>
    <xf numFmtId="3" fontId="29" fillId="0" borderId="12" xfId="33" applyNumberFormat="1" applyFont="1" applyFill="1" applyBorder="1"/>
    <xf numFmtId="3" fontId="20" fillId="0" borderId="10" xfId="0" applyNumberFormat="1" applyFont="1" applyFill="1" applyBorder="1"/>
    <xf numFmtId="3" fontId="20" fillId="0" borderId="12" xfId="33" applyNumberFormat="1" applyFont="1" applyFill="1" applyBorder="1"/>
    <xf numFmtId="3" fontId="31" fillId="0" borderId="10" xfId="33" applyNumberFormat="1" applyFont="1" applyFill="1" applyBorder="1"/>
    <xf numFmtId="3" fontId="23" fillId="0" borderId="16" xfId="33" applyNumberFormat="1" applyFont="1" applyFill="1" applyBorder="1"/>
    <xf numFmtId="3" fontId="25" fillId="0" borderId="0" xfId="33" applyNumberFormat="1" applyFont="1" applyFill="1" applyAlignment="1">
      <alignment horizontal="center"/>
    </xf>
    <xf numFmtId="0" fontId="20" fillId="0" borderId="0" xfId="0" applyFont="1" applyFill="1" applyAlignment="1"/>
    <xf numFmtId="3" fontId="22" fillId="0" borderId="0" xfId="33" applyNumberFormat="1" applyFont="1" applyFill="1" applyAlignment="1">
      <alignment horizontal="center"/>
    </xf>
    <xf numFmtId="0" fontId="22" fillId="0" borderId="0" xfId="0" applyFont="1" applyFill="1" applyAlignment="1"/>
    <xf numFmtId="3" fontId="23" fillId="0" borderId="21" xfId="33" applyNumberFormat="1" applyFont="1" applyFill="1" applyBorder="1" applyAlignment="1">
      <alignment horizontal="center" vertical="center" wrapText="1"/>
    </xf>
    <xf numFmtId="3" fontId="23" fillId="0" borderId="12" xfId="33" applyNumberFormat="1" applyFont="1" applyFill="1" applyBorder="1" applyAlignment="1">
      <alignment horizontal="center" vertical="center" wrapText="1"/>
    </xf>
    <xf numFmtId="3" fontId="21" fillId="0" borderId="21" xfId="33" applyNumberFormat="1" applyFont="1" applyFill="1" applyBorder="1" applyAlignment="1">
      <alignment horizontal="center" vertical="center"/>
    </xf>
    <xf numFmtId="3" fontId="21" fillId="0" borderId="12" xfId="33" applyNumberFormat="1" applyFont="1" applyFill="1" applyBorder="1" applyAlignment="1">
      <alignment horizontal="center" vertical="center"/>
    </xf>
  </cellXfs>
  <cellStyles count="41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ó" xfId="29" builtinId="26" customBuiltin="1"/>
    <cellStyle name="Kimenet" xfId="30" builtinId="21" customBuiltin="1"/>
    <cellStyle name="Magyarázó szöveg" xfId="31" builtinId="53" customBuiltin="1"/>
    <cellStyle name="Normál" xfId="0" builtinId="0"/>
    <cellStyle name="Normál 2" xfId="32" xr:uid="{E6F39414-61A6-4EBE-8879-3741595B3D9B}"/>
    <cellStyle name="Normál_2006évimozgástáblák" xfId="33" xr:uid="{1713F17C-63BC-475B-B595-312103263AFA}"/>
    <cellStyle name="Normál_2006évvégeteljesítés" xfId="34" xr:uid="{E5E5B779-D83A-4DF8-9BFB-92A4F93E0122}"/>
    <cellStyle name="Normál_2011évivéglegesteljesítésápr21" xfId="35" xr:uid="{6B85151E-4780-417E-935E-E6B91A720EA3}"/>
    <cellStyle name="Normál_2012éviköltségvetésjan19este" xfId="36" xr:uid="{5398BD63-3A75-45A5-851C-DCE8B721F36C}"/>
    <cellStyle name="Összesen" xfId="37" builtinId="25" customBuiltin="1"/>
    <cellStyle name="Rossz" xfId="38" builtinId="27" customBuiltin="1"/>
    <cellStyle name="Semleges" xfId="39" builtinId="28" customBuiltin="1"/>
    <cellStyle name="Számítás" xfId="40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8CB5E-9C1D-4C75-B00A-9044E4418892}">
  <sheetPr>
    <tabColor rgb="FFFFC000"/>
  </sheetPr>
  <dimension ref="A1:D385"/>
  <sheetViews>
    <sheetView tabSelected="1" topLeftCell="A188" zoomScaleNormal="100" workbookViewId="0">
      <selection activeCell="D68" sqref="D68"/>
    </sheetView>
  </sheetViews>
  <sheetFormatPr defaultRowHeight="13.2" x14ac:dyDescent="0.25"/>
  <cols>
    <col min="1" max="1" width="9.21875" style="55" customWidth="1"/>
    <col min="2" max="2" width="83.33203125" style="55" customWidth="1"/>
    <col min="3" max="4" width="11.6640625" style="55" customWidth="1"/>
  </cols>
  <sheetData>
    <row r="1" spans="1:4" ht="15.6" x14ac:dyDescent="0.3">
      <c r="A1" s="75" t="s">
        <v>110</v>
      </c>
      <c r="B1" s="76"/>
      <c r="C1" s="76"/>
      <c r="D1" s="76"/>
    </row>
    <row r="2" spans="1:4" x14ac:dyDescent="0.25">
      <c r="A2" s="77"/>
      <c r="B2" s="78"/>
      <c r="C2" s="78"/>
      <c r="D2" s="78"/>
    </row>
    <row r="3" spans="1:4" ht="15.6" x14ac:dyDescent="0.3">
      <c r="A3" s="38"/>
      <c r="B3" s="37"/>
      <c r="C3" s="37"/>
      <c r="D3" s="39" t="s">
        <v>0</v>
      </c>
    </row>
    <row r="4" spans="1:4" ht="15" customHeight="1" x14ac:dyDescent="0.25">
      <c r="A4" s="79" t="s">
        <v>15</v>
      </c>
      <c r="B4" s="81" t="s">
        <v>1</v>
      </c>
      <c r="C4" s="81" t="s">
        <v>2</v>
      </c>
      <c r="D4" s="81" t="s">
        <v>3</v>
      </c>
    </row>
    <row r="5" spans="1:4" ht="15" customHeight="1" x14ac:dyDescent="0.25">
      <c r="A5" s="80"/>
      <c r="B5" s="82"/>
      <c r="C5" s="82"/>
      <c r="D5" s="82"/>
    </row>
    <row r="6" spans="1:4" ht="13.8" x14ac:dyDescent="0.25">
      <c r="A6" s="17"/>
      <c r="B6" s="17"/>
      <c r="C6" s="2"/>
      <c r="D6" s="2"/>
    </row>
    <row r="7" spans="1:4" ht="13.8" x14ac:dyDescent="0.25">
      <c r="A7" s="17" t="s">
        <v>4</v>
      </c>
      <c r="B7" s="17"/>
      <c r="C7" s="2"/>
      <c r="D7" s="2"/>
    </row>
    <row r="8" spans="1:4" ht="13.8" x14ac:dyDescent="0.25">
      <c r="A8" s="17"/>
      <c r="B8" s="17"/>
      <c r="C8" s="2"/>
      <c r="D8" s="2"/>
    </row>
    <row r="9" spans="1:4" ht="13.8" x14ac:dyDescent="0.25">
      <c r="A9" s="2" t="s">
        <v>90</v>
      </c>
      <c r="B9" s="17"/>
      <c r="C9" s="2"/>
      <c r="D9" s="2"/>
    </row>
    <row r="10" spans="1:4" ht="13.8" x14ac:dyDescent="0.25">
      <c r="A10" s="2">
        <v>1011</v>
      </c>
      <c r="B10" s="17" t="s">
        <v>79</v>
      </c>
      <c r="C10" s="2">
        <f>C11</f>
        <v>33987</v>
      </c>
      <c r="D10" s="2"/>
    </row>
    <row r="11" spans="1:4" x14ac:dyDescent="0.25">
      <c r="A11" s="2"/>
      <c r="B11" s="56" t="s">
        <v>80</v>
      </c>
      <c r="C11" s="10">
        <v>33987</v>
      </c>
      <c r="D11" s="2"/>
    </row>
    <row r="12" spans="1:4" x14ac:dyDescent="0.25">
      <c r="A12" s="2">
        <v>1012</v>
      </c>
      <c r="B12" s="16" t="s">
        <v>52</v>
      </c>
      <c r="C12" s="2">
        <f>C13</f>
        <v>0</v>
      </c>
      <c r="D12" s="2"/>
    </row>
    <row r="13" spans="1:4" x14ac:dyDescent="0.25">
      <c r="A13" s="2"/>
      <c r="B13" s="56"/>
      <c r="C13" s="10"/>
      <c r="D13" s="2"/>
    </row>
    <row r="14" spans="1:4" x14ac:dyDescent="0.25">
      <c r="A14" s="2">
        <v>1013</v>
      </c>
      <c r="B14" s="16" t="s">
        <v>13</v>
      </c>
      <c r="C14" s="2">
        <f>SUM(C15:C16)</f>
        <v>61940</v>
      </c>
      <c r="D14" s="2"/>
    </row>
    <row r="15" spans="1:4" x14ac:dyDescent="0.25">
      <c r="A15" s="2"/>
      <c r="B15" s="56" t="s">
        <v>72</v>
      </c>
      <c r="C15" s="10">
        <v>59754</v>
      </c>
      <c r="D15" s="2"/>
    </row>
    <row r="16" spans="1:4" x14ac:dyDescent="0.25">
      <c r="A16" s="2"/>
      <c r="B16" s="56" t="s">
        <v>80</v>
      </c>
      <c r="C16" s="10">
        <v>2186</v>
      </c>
      <c r="D16" s="2"/>
    </row>
    <row r="17" spans="1:4" x14ac:dyDescent="0.25">
      <c r="A17" s="2">
        <v>1014</v>
      </c>
      <c r="B17" s="16" t="s">
        <v>53</v>
      </c>
      <c r="C17" s="2">
        <f>C18</f>
        <v>313826</v>
      </c>
      <c r="D17" s="2"/>
    </row>
    <row r="18" spans="1:4" x14ac:dyDescent="0.25">
      <c r="A18" s="2"/>
      <c r="B18" s="56" t="s">
        <v>77</v>
      </c>
      <c r="C18" s="10">
        <v>313826</v>
      </c>
      <c r="D18" s="2"/>
    </row>
    <row r="19" spans="1:4" ht="13.8" x14ac:dyDescent="0.25">
      <c r="A19" s="2" t="s">
        <v>91</v>
      </c>
      <c r="B19" s="17"/>
      <c r="C19" s="2">
        <f>C10+C12+C14+C17</f>
        <v>409753</v>
      </c>
      <c r="D19" s="2"/>
    </row>
    <row r="20" spans="1:4" ht="13.8" x14ac:dyDescent="0.25">
      <c r="A20" s="2"/>
      <c r="B20" s="17"/>
      <c r="C20" s="2"/>
      <c r="D20" s="2"/>
    </row>
    <row r="21" spans="1:4" ht="13.8" x14ac:dyDescent="0.25">
      <c r="A21" s="40" t="s">
        <v>73</v>
      </c>
      <c r="B21" s="17"/>
      <c r="C21" s="2"/>
      <c r="D21" s="2"/>
    </row>
    <row r="22" spans="1:4" ht="12.75" customHeight="1" x14ac:dyDescent="0.25">
      <c r="A22" s="6">
        <v>2850</v>
      </c>
      <c r="B22" s="57" t="s">
        <v>6</v>
      </c>
      <c r="C22" s="2"/>
      <c r="D22" s="18">
        <f>D23+D24</f>
        <v>4456</v>
      </c>
    </row>
    <row r="23" spans="1:4" ht="12.75" customHeight="1" x14ac:dyDescent="0.25">
      <c r="A23" s="6"/>
      <c r="B23" s="58" t="s">
        <v>5</v>
      </c>
      <c r="C23" s="2"/>
      <c r="D23" s="10">
        <v>3943</v>
      </c>
    </row>
    <row r="24" spans="1:4" ht="12.75" customHeight="1" x14ac:dyDescent="0.25">
      <c r="A24" s="6"/>
      <c r="B24" s="59" t="s">
        <v>14</v>
      </c>
      <c r="C24" s="2"/>
      <c r="D24" s="10">
        <v>513</v>
      </c>
    </row>
    <row r="25" spans="1:4" ht="12.75" customHeight="1" x14ac:dyDescent="0.25">
      <c r="A25" s="19">
        <v>2875</v>
      </c>
      <c r="B25" s="60" t="s">
        <v>7</v>
      </c>
      <c r="C25" s="2"/>
      <c r="D25" s="18">
        <f>D26+D27</f>
        <v>55298</v>
      </c>
    </row>
    <row r="26" spans="1:4" ht="12.75" customHeight="1" x14ac:dyDescent="0.25">
      <c r="A26" s="6"/>
      <c r="B26" s="10" t="s">
        <v>5</v>
      </c>
      <c r="C26" s="2"/>
      <c r="D26" s="10">
        <v>48936</v>
      </c>
    </row>
    <row r="27" spans="1:4" ht="12.75" customHeight="1" x14ac:dyDescent="0.25">
      <c r="A27" s="6"/>
      <c r="B27" s="61" t="s">
        <v>14</v>
      </c>
      <c r="C27" s="2"/>
      <c r="D27" s="10">
        <v>6362</v>
      </c>
    </row>
    <row r="28" spans="1:4" ht="12.75" customHeight="1" x14ac:dyDescent="0.25">
      <c r="A28" s="2" t="s">
        <v>74</v>
      </c>
      <c r="B28" s="58"/>
      <c r="C28" s="2"/>
      <c r="D28" s="2">
        <f>D22+D25</f>
        <v>59754</v>
      </c>
    </row>
    <row r="29" spans="1:4" x14ac:dyDescent="0.25">
      <c r="A29" s="2"/>
      <c r="B29" s="9"/>
      <c r="C29" s="2"/>
      <c r="D29" s="2"/>
    </row>
    <row r="30" spans="1:4" x14ac:dyDescent="0.25">
      <c r="A30" s="2" t="s">
        <v>93</v>
      </c>
      <c r="B30" s="9"/>
      <c r="C30" s="2"/>
      <c r="D30" s="2"/>
    </row>
    <row r="31" spans="1:4" x14ac:dyDescent="0.25">
      <c r="A31" s="6">
        <v>3961</v>
      </c>
      <c r="B31" s="9" t="s">
        <v>54</v>
      </c>
      <c r="C31" s="2"/>
      <c r="D31" s="2">
        <f>D32</f>
        <v>313826</v>
      </c>
    </row>
    <row r="32" spans="1:4" x14ac:dyDescent="0.25">
      <c r="A32" s="2"/>
      <c r="B32" s="41" t="s">
        <v>43</v>
      </c>
      <c r="C32" s="2"/>
      <c r="D32" s="10">
        <f>C18</f>
        <v>313826</v>
      </c>
    </row>
    <row r="33" spans="1:4" x14ac:dyDescent="0.25">
      <c r="A33" s="2" t="s">
        <v>92</v>
      </c>
      <c r="B33" s="9"/>
      <c r="C33" s="2"/>
      <c r="D33" s="2">
        <f>D31</f>
        <v>313826</v>
      </c>
    </row>
    <row r="34" spans="1:4" x14ac:dyDescent="0.25">
      <c r="A34" s="2"/>
      <c r="B34" s="9"/>
      <c r="C34" s="2"/>
      <c r="D34" s="2"/>
    </row>
    <row r="35" spans="1:4" x14ac:dyDescent="0.25">
      <c r="A35" s="3" t="s">
        <v>45</v>
      </c>
      <c r="B35" s="27"/>
      <c r="C35" s="2"/>
      <c r="D35" s="2"/>
    </row>
    <row r="36" spans="1:4" x14ac:dyDescent="0.25">
      <c r="A36" s="5">
        <v>6011</v>
      </c>
      <c r="B36" s="9" t="s">
        <v>42</v>
      </c>
      <c r="C36" s="2"/>
      <c r="D36" s="6">
        <f>C11+C16</f>
        <v>36173</v>
      </c>
    </row>
    <row r="37" spans="1:4" x14ac:dyDescent="0.25">
      <c r="A37" s="3" t="s">
        <v>46</v>
      </c>
      <c r="B37" s="27"/>
      <c r="C37" s="2"/>
      <c r="D37" s="2">
        <f>SUM(D36)</f>
        <v>36173</v>
      </c>
    </row>
    <row r="38" spans="1:4" x14ac:dyDescent="0.25">
      <c r="A38" s="2"/>
      <c r="B38" s="9"/>
      <c r="C38" s="2"/>
      <c r="D38" s="2"/>
    </row>
    <row r="39" spans="1:4" ht="13.8" x14ac:dyDescent="0.25">
      <c r="A39" s="14" t="s">
        <v>9</v>
      </c>
      <c r="B39" s="17"/>
      <c r="C39" s="2">
        <f>C19</f>
        <v>409753</v>
      </c>
      <c r="D39" s="2">
        <f>SUM(D22+D25+D33+D37)</f>
        <v>409753</v>
      </c>
    </row>
    <row r="40" spans="1:4" ht="13.8" x14ac:dyDescent="0.25">
      <c r="A40" s="20"/>
      <c r="B40" s="17"/>
      <c r="C40" s="2"/>
      <c r="D40" s="2"/>
    </row>
    <row r="41" spans="1:4" ht="13.8" x14ac:dyDescent="0.25">
      <c r="A41" s="14" t="s">
        <v>75</v>
      </c>
      <c r="B41" s="42"/>
      <c r="C41" s="2"/>
      <c r="D41" s="2"/>
    </row>
    <row r="42" spans="1:4" ht="13.8" x14ac:dyDescent="0.25">
      <c r="A42" s="14"/>
      <c r="B42" s="43"/>
      <c r="C42" s="2"/>
      <c r="D42" s="2"/>
    </row>
    <row r="43" spans="1:4" x14ac:dyDescent="0.25">
      <c r="A43" s="2" t="s">
        <v>90</v>
      </c>
      <c r="B43" s="4"/>
      <c r="C43" s="2"/>
      <c r="D43" s="2"/>
    </row>
    <row r="44" spans="1:4" x14ac:dyDescent="0.25">
      <c r="A44" s="5">
        <v>1215</v>
      </c>
      <c r="B44" s="11" t="s">
        <v>18</v>
      </c>
      <c r="C44" s="6">
        <f>D77+D80+D81+D82+D83+D84+D89+D90+D91+D92+D98+D99+D100+D106+799390</f>
        <v>1519320</v>
      </c>
      <c r="D44" s="6"/>
    </row>
    <row r="45" spans="1:4" x14ac:dyDescent="0.25">
      <c r="A45" s="5">
        <v>1221</v>
      </c>
      <c r="B45" s="11" t="s">
        <v>19</v>
      </c>
      <c r="C45" s="6">
        <f>D85+D93+D94+D101+D102+D107+1718404</f>
        <v>2079968</v>
      </c>
      <c r="D45" s="6"/>
    </row>
    <row r="46" spans="1:4" x14ac:dyDescent="0.25">
      <c r="A46" s="5">
        <v>1292</v>
      </c>
      <c r="B46" s="11" t="s">
        <v>20</v>
      </c>
      <c r="C46" s="6">
        <f>D61+D62+D63+D65+D66+D67+D71</f>
        <v>311859</v>
      </c>
      <c r="D46" s="74"/>
    </row>
    <row r="47" spans="1:4" x14ac:dyDescent="0.25">
      <c r="A47" s="5">
        <v>1294</v>
      </c>
      <c r="B47" s="11" t="s">
        <v>21</v>
      </c>
      <c r="C47" s="6">
        <f>D68+D69+D72</f>
        <v>44556</v>
      </c>
      <c r="D47" s="2"/>
    </row>
    <row r="48" spans="1:4" x14ac:dyDescent="0.25">
      <c r="A48" s="5">
        <v>1450</v>
      </c>
      <c r="B48" s="11" t="s">
        <v>22</v>
      </c>
      <c r="C48" s="6">
        <f>60967-178-1451</f>
        <v>59338</v>
      </c>
      <c r="D48" s="2"/>
    </row>
    <row r="49" spans="1:4" x14ac:dyDescent="0.25">
      <c r="A49" s="5">
        <v>1455</v>
      </c>
      <c r="B49" s="11" t="s">
        <v>38</v>
      </c>
      <c r="C49" s="6">
        <v>500</v>
      </c>
      <c r="D49" s="2"/>
    </row>
    <row r="50" spans="1:4" x14ac:dyDescent="0.25">
      <c r="A50" s="2" t="s">
        <v>91</v>
      </c>
      <c r="B50" s="21"/>
      <c r="C50" s="2">
        <f>SUM(C44:C49)</f>
        <v>4015541</v>
      </c>
      <c r="D50" s="2"/>
    </row>
    <row r="51" spans="1:4" x14ac:dyDescent="0.25">
      <c r="A51" s="44"/>
      <c r="B51" s="45"/>
      <c r="C51" s="73"/>
      <c r="D51" s="2"/>
    </row>
    <row r="52" spans="1:4" x14ac:dyDescent="0.25">
      <c r="A52" s="40" t="s">
        <v>47</v>
      </c>
      <c r="B52" s="46"/>
      <c r="C52" s="73"/>
      <c r="D52" s="10"/>
    </row>
    <row r="53" spans="1:4" ht="13.2" customHeight="1" x14ac:dyDescent="0.25">
      <c r="A53" s="47"/>
      <c r="B53" s="41" t="s">
        <v>5</v>
      </c>
      <c r="C53" s="6"/>
      <c r="D53" s="10">
        <v>6640</v>
      </c>
    </row>
    <row r="54" spans="1:4" ht="13.2" customHeight="1" x14ac:dyDescent="0.25">
      <c r="A54" s="47"/>
      <c r="B54" s="10" t="s">
        <v>23</v>
      </c>
      <c r="C54" s="6"/>
      <c r="D54" s="10">
        <v>15812</v>
      </c>
    </row>
    <row r="55" spans="1:4" ht="13.2" customHeight="1" x14ac:dyDescent="0.25">
      <c r="A55" s="47"/>
      <c r="B55" s="41" t="s">
        <v>12</v>
      </c>
      <c r="C55" s="6"/>
      <c r="D55" s="10">
        <v>36886</v>
      </c>
    </row>
    <row r="56" spans="1:4" ht="13.2" customHeight="1" x14ac:dyDescent="0.25">
      <c r="A56" s="47"/>
      <c r="B56" s="41" t="s">
        <v>16</v>
      </c>
      <c r="C56" s="6"/>
      <c r="D56" s="10">
        <v>500</v>
      </c>
    </row>
    <row r="57" spans="1:4" x14ac:dyDescent="0.25">
      <c r="A57" s="47" t="s">
        <v>8</v>
      </c>
      <c r="B57" s="48"/>
      <c r="C57" s="6"/>
      <c r="D57" s="2">
        <f>SUM(D53:D56)</f>
        <v>59838</v>
      </c>
    </row>
    <row r="58" spans="1:4" ht="14.4" customHeight="1" x14ac:dyDescent="0.25">
      <c r="A58" s="47"/>
      <c r="B58" s="25"/>
      <c r="C58" s="6"/>
      <c r="D58" s="2"/>
    </row>
    <row r="59" spans="1:4" x14ac:dyDescent="0.25">
      <c r="A59" s="12" t="s">
        <v>94</v>
      </c>
      <c r="B59" s="13"/>
      <c r="C59" s="6"/>
      <c r="D59" s="2"/>
    </row>
    <row r="60" spans="1:4" ht="13.5" customHeight="1" x14ac:dyDescent="0.25">
      <c r="A60" s="12">
        <v>3011</v>
      </c>
      <c r="B60" s="2" t="s">
        <v>24</v>
      </c>
      <c r="C60" s="6"/>
      <c r="D60" s="2">
        <f>SUM(D61:D63)</f>
        <v>2953</v>
      </c>
    </row>
    <row r="61" spans="1:4" ht="13.5" customHeight="1" x14ac:dyDescent="0.25">
      <c r="A61" s="49"/>
      <c r="B61" s="8" t="s">
        <v>39</v>
      </c>
      <c r="C61" s="6"/>
      <c r="D61" s="64">
        <v>494</v>
      </c>
    </row>
    <row r="62" spans="1:4" ht="13.5" customHeight="1" x14ac:dyDescent="0.25">
      <c r="A62" s="12"/>
      <c r="B62" s="10" t="s">
        <v>23</v>
      </c>
      <c r="C62" s="6"/>
      <c r="D62" s="64">
        <v>25</v>
      </c>
    </row>
    <row r="63" spans="1:4" ht="13.5" customHeight="1" x14ac:dyDescent="0.25">
      <c r="A63" s="12"/>
      <c r="B63" s="8" t="s">
        <v>12</v>
      </c>
      <c r="C63" s="6"/>
      <c r="D63" s="64">
        <v>2434</v>
      </c>
    </row>
    <row r="64" spans="1:4" ht="13.5" customHeight="1" x14ac:dyDescent="0.25">
      <c r="A64" s="12">
        <v>3021</v>
      </c>
      <c r="B64" s="26" t="s">
        <v>25</v>
      </c>
      <c r="C64" s="6"/>
      <c r="D64" s="2">
        <f>SUM(D65:D69)</f>
        <v>287793</v>
      </c>
    </row>
    <row r="65" spans="1:4" ht="13.5" customHeight="1" x14ac:dyDescent="0.25">
      <c r="A65" s="24"/>
      <c r="B65" s="8" t="s">
        <v>39</v>
      </c>
      <c r="C65" s="6"/>
      <c r="D65" s="64">
        <v>101600</v>
      </c>
    </row>
    <row r="66" spans="1:4" ht="13.5" customHeight="1" x14ac:dyDescent="0.25">
      <c r="A66" s="24"/>
      <c r="B66" s="10" t="s">
        <v>40</v>
      </c>
      <c r="C66" s="6"/>
      <c r="D66" s="64">
        <f>30181</f>
        <v>30181</v>
      </c>
    </row>
    <row r="67" spans="1:4" ht="13.5" customHeight="1" x14ac:dyDescent="0.25">
      <c r="A67" s="24"/>
      <c r="B67" s="8" t="s">
        <v>37</v>
      </c>
      <c r="C67" s="6"/>
      <c r="D67" s="64">
        <f>81222+71764</f>
        <v>152986</v>
      </c>
    </row>
    <row r="68" spans="1:4" ht="13.2" customHeight="1" x14ac:dyDescent="0.25">
      <c r="A68" s="24"/>
      <c r="B68" s="8" t="s">
        <v>59</v>
      </c>
      <c r="C68" s="6"/>
      <c r="D68" s="64">
        <v>2026</v>
      </c>
    </row>
    <row r="69" spans="1:4" ht="13.2" customHeight="1" x14ac:dyDescent="0.25">
      <c r="A69" s="50"/>
      <c r="B69" s="8" t="s">
        <v>29</v>
      </c>
      <c r="C69" s="6"/>
      <c r="D69" s="64">
        <v>1000</v>
      </c>
    </row>
    <row r="70" spans="1:4" ht="13.5" customHeight="1" x14ac:dyDescent="0.25">
      <c r="A70" s="53">
        <v>3026</v>
      </c>
      <c r="B70" s="26" t="s">
        <v>26</v>
      </c>
      <c r="C70" s="6"/>
      <c r="D70" s="2">
        <f>SUM(D71:D72)</f>
        <v>65669</v>
      </c>
    </row>
    <row r="71" spans="1:4" ht="13.5" customHeight="1" x14ac:dyDescent="0.25">
      <c r="A71" s="50"/>
      <c r="B71" s="8" t="s">
        <v>12</v>
      </c>
      <c r="C71" s="6"/>
      <c r="D71" s="64">
        <v>24139</v>
      </c>
    </row>
    <row r="72" spans="1:4" ht="13.5" customHeight="1" x14ac:dyDescent="0.25">
      <c r="A72" s="50"/>
      <c r="B72" s="8" t="s">
        <v>16</v>
      </c>
      <c r="C72" s="6"/>
      <c r="D72" s="64">
        <v>41530</v>
      </c>
    </row>
    <row r="73" spans="1:4" x14ac:dyDescent="0.25">
      <c r="A73" s="12" t="s">
        <v>95</v>
      </c>
      <c r="B73" s="13"/>
      <c r="C73" s="6"/>
      <c r="D73" s="2">
        <f>SUM(D60+D64+D70)</f>
        <v>356415</v>
      </c>
    </row>
    <row r="74" spans="1:4" ht="12" customHeight="1" x14ac:dyDescent="0.25">
      <c r="A74" s="12"/>
      <c r="B74" s="13"/>
      <c r="C74" s="6"/>
      <c r="D74" s="2"/>
    </row>
    <row r="75" spans="1:4" ht="12" customHeight="1" x14ac:dyDescent="0.25">
      <c r="A75" s="3" t="s">
        <v>96</v>
      </c>
      <c r="B75" s="13"/>
      <c r="C75" s="6"/>
      <c r="D75" s="2"/>
    </row>
    <row r="76" spans="1:4" ht="12" customHeight="1" x14ac:dyDescent="0.25">
      <c r="A76" s="50">
        <v>1801</v>
      </c>
      <c r="B76" s="62" t="s">
        <v>81</v>
      </c>
      <c r="C76" s="5"/>
      <c r="D76" s="32">
        <v>314</v>
      </c>
    </row>
    <row r="77" spans="1:4" ht="12" customHeight="1" x14ac:dyDescent="0.25">
      <c r="A77" s="65" t="s">
        <v>106</v>
      </c>
      <c r="B77" s="66"/>
      <c r="C77" s="63"/>
      <c r="D77" s="30">
        <f>D76</f>
        <v>314</v>
      </c>
    </row>
    <row r="78" spans="1:4" ht="12" customHeight="1" x14ac:dyDescent="0.25">
      <c r="A78" s="12"/>
      <c r="B78" s="13"/>
      <c r="C78" s="6"/>
      <c r="D78" s="2"/>
    </row>
    <row r="79" spans="1:4" x14ac:dyDescent="0.25">
      <c r="A79" s="3" t="s">
        <v>98</v>
      </c>
      <c r="B79" s="51"/>
      <c r="C79" s="2"/>
      <c r="D79" s="2"/>
    </row>
    <row r="80" spans="1:4" ht="13.5" customHeight="1" x14ac:dyDescent="0.25">
      <c r="A80" s="14"/>
      <c r="B80" s="7" t="s">
        <v>5</v>
      </c>
      <c r="C80" s="2"/>
      <c r="D80" s="10">
        <v>10692</v>
      </c>
    </row>
    <row r="81" spans="1:4" ht="13.5" customHeight="1" x14ac:dyDescent="0.25">
      <c r="A81" s="14"/>
      <c r="B81" s="36" t="s">
        <v>27</v>
      </c>
      <c r="C81" s="2"/>
      <c r="D81" s="10">
        <v>5913</v>
      </c>
    </row>
    <row r="82" spans="1:4" ht="13.5" customHeight="1" x14ac:dyDescent="0.25">
      <c r="A82" s="14"/>
      <c r="B82" s="7" t="s">
        <v>12</v>
      </c>
      <c r="C82" s="2"/>
      <c r="D82" s="10">
        <v>646904</v>
      </c>
    </row>
    <row r="83" spans="1:4" ht="13.5" customHeight="1" x14ac:dyDescent="0.25">
      <c r="A83" s="14"/>
      <c r="B83" s="7" t="s">
        <v>28</v>
      </c>
      <c r="C83" s="2"/>
      <c r="D83" s="10">
        <v>7452</v>
      </c>
    </row>
    <row r="84" spans="1:4" ht="13.5" customHeight="1" x14ac:dyDescent="0.25">
      <c r="A84" s="14"/>
      <c r="B84" s="7" t="s">
        <v>17</v>
      </c>
      <c r="C84" s="2"/>
      <c r="D84" s="10">
        <v>11778</v>
      </c>
    </row>
    <row r="85" spans="1:4" ht="13.5" customHeight="1" x14ac:dyDescent="0.25">
      <c r="A85" s="14"/>
      <c r="B85" s="52" t="s">
        <v>16</v>
      </c>
      <c r="C85" s="2"/>
      <c r="D85" s="10">
        <v>53504</v>
      </c>
    </row>
    <row r="86" spans="1:4" x14ac:dyDescent="0.25">
      <c r="A86" s="3" t="s">
        <v>99</v>
      </c>
      <c r="B86" s="62"/>
      <c r="C86" s="2"/>
      <c r="D86" s="2">
        <f>SUM(D80:D85)</f>
        <v>736243</v>
      </c>
    </row>
    <row r="87" spans="1:4" ht="12.6" customHeight="1" x14ac:dyDescent="0.25">
      <c r="A87" s="53"/>
      <c r="B87" s="4"/>
      <c r="C87" s="2"/>
      <c r="D87" s="2"/>
    </row>
    <row r="88" spans="1:4" x14ac:dyDescent="0.25">
      <c r="A88" s="3" t="s">
        <v>97</v>
      </c>
      <c r="B88" s="4"/>
      <c r="C88" s="2"/>
      <c r="D88" s="2"/>
    </row>
    <row r="89" spans="1:4" ht="13.5" customHeight="1" x14ac:dyDescent="0.25">
      <c r="A89" s="23"/>
      <c r="B89" s="7" t="s">
        <v>5</v>
      </c>
      <c r="C89" s="2"/>
      <c r="D89" s="10">
        <v>812</v>
      </c>
    </row>
    <row r="90" spans="1:4" ht="13.5" customHeight="1" x14ac:dyDescent="0.25">
      <c r="A90" s="23"/>
      <c r="B90" s="36" t="s">
        <v>27</v>
      </c>
      <c r="C90" s="2"/>
      <c r="D90" s="10">
        <v>183</v>
      </c>
    </row>
    <row r="91" spans="1:4" ht="13.5" customHeight="1" x14ac:dyDescent="0.25">
      <c r="A91" s="23"/>
      <c r="B91" s="10" t="s">
        <v>12</v>
      </c>
      <c r="C91" s="2"/>
      <c r="D91" s="10">
        <v>1431</v>
      </c>
    </row>
    <row r="92" spans="1:4" ht="13.5" customHeight="1" x14ac:dyDescent="0.25">
      <c r="A92" s="53"/>
      <c r="B92" s="8" t="s">
        <v>17</v>
      </c>
      <c r="C92" s="2"/>
      <c r="D92" s="10">
        <v>32855</v>
      </c>
    </row>
    <row r="93" spans="1:4" ht="13.5" customHeight="1" x14ac:dyDescent="0.25">
      <c r="A93" s="53"/>
      <c r="B93" s="8" t="s">
        <v>16</v>
      </c>
      <c r="C93" s="2"/>
      <c r="D93" s="10">
        <v>5000</v>
      </c>
    </row>
    <row r="94" spans="1:4" ht="13.5" customHeight="1" x14ac:dyDescent="0.25">
      <c r="A94" s="53"/>
      <c r="B94" s="10" t="s">
        <v>29</v>
      </c>
      <c r="C94" s="2"/>
      <c r="D94" s="10">
        <v>195963</v>
      </c>
    </row>
    <row r="95" spans="1:4" x14ac:dyDescent="0.25">
      <c r="A95" s="3" t="s">
        <v>100</v>
      </c>
      <c r="B95" s="4"/>
      <c r="C95" s="2"/>
      <c r="D95" s="2">
        <f>SUM(D89:D94)</f>
        <v>236244</v>
      </c>
    </row>
    <row r="96" spans="1:4" ht="12.6" customHeight="1" x14ac:dyDescent="0.25">
      <c r="A96" s="53"/>
      <c r="B96" s="6"/>
      <c r="C96" s="2"/>
      <c r="D96" s="2"/>
    </row>
    <row r="97" spans="1:4" x14ac:dyDescent="0.25">
      <c r="A97" s="3" t="s">
        <v>30</v>
      </c>
      <c r="B97" s="4"/>
      <c r="C97" s="2"/>
      <c r="D97" s="2"/>
    </row>
    <row r="98" spans="1:4" x14ac:dyDescent="0.25">
      <c r="A98" s="3"/>
      <c r="B98" s="7" t="s">
        <v>5</v>
      </c>
      <c r="C98" s="2"/>
      <c r="D98" s="10">
        <v>456</v>
      </c>
    </row>
    <row r="99" spans="1:4" x14ac:dyDescent="0.25">
      <c r="A99" s="3"/>
      <c r="B99" s="36" t="s">
        <v>27</v>
      </c>
      <c r="C99" s="2"/>
      <c r="D99" s="10">
        <v>99</v>
      </c>
    </row>
    <row r="100" spans="1:4" ht="13.5" customHeight="1" x14ac:dyDescent="0.25">
      <c r="A100" s="3"/>
      <c r="B100" s="22" t="s">
        <v>12</v>
      </c>
      <c r="C100" s="2"/>
      <c r="D100" s="10">
        <v>757</v>
      </c>
    </row>
    <row r="101" spans="1:4" ht="13.5" customHeight="1" x14ac:dyDescent="0.25">
      <c r="A101" s="3"/>
      <c r="B101" s="7" t="s">
        <v>16</v>
      </c>
      <c r="C101" s="2"/>
      <c r="D101" s="10">
        <v>2771</v>
      </c>
    </row>
    <row r="102" spans="1:4" ht="13.5" customHeight="1" x14ac:dyDescent="0.25">
      <c r="A102" s="3"/>
      <c r="B102" s="7" t="s">
        <v>31</v>
      </c>
      <c r="C102" s="2"/>
      <c r="D102" s="10">
        <v>82401</v>
      </c>
    </row>
    <row r="103" spans="1:4" x14ac:dyDescent="0.25">
      <c r="A103" s="3" t="s">
        <v>32</v>
      </c>
      <c r="B103" s="4"/>
      <c r="C103" s="2"/>
      <c r="D103" s="2">
        <f>SUM(D98:D102)</f>
        <v>86484</v>
      </c>
    </row>
    <row r="104" spans="1:4" ht="13.2" customHeight="1" x14ac:dyDescent="0.25">
      <c r="A104" s="53"/>
      <c r="B104" s="6"/>
      <c r="C104" s="2"/>
      <c r="D104" s="2"/>
    </row>
    <row r="105" spans="1:4" x14ac:dyDescent="0.25">
      <c r="A105" s="3" t="s">
        <v>33</v>
      </c>
      <c r="B105" s="51"/>
      <c r="C105" s="2"/>
      <c r="D105" s="2"/>
    </row>
    <row r="106" spans="1:4" ht="13.5" customHeight="1" x14ac:dyDescent="0.25">
      <c r="A106" s="3"/>
      <c r="B106" s="7" t="s">
        <v>12</v>
      </c>
      <c r="C106" s="2"/>
      <c r="D106" s="10">
        <v>284</v>
      </c>
    </row>
    <row r="107" spans="1:4" ht="13.5" customHeight="1" x14ac:dyDescent="0.25">
      <c r="A107" s="3"/>
      <c r="B107" s="7" t="s">
        <v>34</v>
      </c>
      <c r="C107" s="2"/>
      <c r="D107" s="10">
        <v>21925</v>
      </c>
    </row>
    <row r="108" spans="1:4" x14ac:dyDescent="0.25">
      <c r="A108" s="3" t="s">
        <v>35</v>
      </c>
      <c r="B108" s="4"/>
      <c r="C108" s="2"/>
      <c r="D108" s="2">
        <f>SUM(D106:D107)</f>
        <v>22209</v>
      </c>
    </row>
    <row r="109" spans="1:4" ht="13.95" customHeight="1" x14ac:dyDescent="0.25">
      <c r="A109" s="53"/>
      <c r="B109" s="6"/>
      <c r="C109" s="2"/>
      <c r="D109" s="2"/>
    </row>
    <row r="110" spans="1:4" x14ac:dyDescent="0.25">
      <c r="A110" s="3" t="s">
        <v>36</v>
      </c>
      <c r="B110" s="4"/>
      <c r="C110" s="2"/>
      <c r="D110" s="2"/>
    </row>
    <row r="111" spans="1:4" x14ac:dyDescent="0.25">
      <c r="A111" s="5">
        <v>6011</v>
      </c>
      <c r="B111" s="4" t="s">
        <v>42</v>
      </c>
      <c r="C111" s="2"/>
      <c r="D111" s="6">
        <v>2517794</v>
      </c>
    </row>
    <row r="112" spans="1:4" x14ac:dyDescent="0.25">
      <c r="A112" s="3" t="s">
        <v>11</v>
      </c>
      <c r="B112" s="4"/>
      <c r="C112" s="2"/>
      <c r="D112" s="2">
        <f>SUM(D111:D111)</f>
        <v>2517794</v>
      </c>
    </row>
    <row r="113" spans="1:4" x14ac:dyDescent="0.25">
      <c r="A113" s="3"/>
      <c r="B113" s="4"/>
      <c r="C113" s="2"/>
      <c r="D113" s="2"/>
    </row>
    <row r="114" spans="1:4" ht="13.8" x14ac:dyDescent="0.25">
      <c r="A114" s="14" t="s">
        <v>76</v>
      </c>
      <c r="B114" s="4"/>
      <c r="C114" s="2">
        <f>SUM(C50)</f>
        <v>4015541</v>
      </c>
      <c r="D114" s="2">
        <f>D57+D73+D77+D86+D95+D103+D108+D112</f>
        <v>4015541</v>
      </c>
    </row>
    <row r="115" spans="1:4" ht="13.8" x14ac:dyDescent="0.25">
      <c r="A115" s="20"/>
      <c r="B115" s="4"/>
      <c r="C115" s="2"/>
      <c r="D115" s="2"/>
    </row>
    <row r="116" spans="1:4" ht="13.8" x14ac:dyDescent="0.25">
      <c r="A116" s="20" t="s">
        <v>41</v>
      </c>
      <c r="B116" s="4"/>
      <c r="C116" s="2"/>
      <c r="D116" s="2"/>
    </row>
    <row r="117" spans="1:4" ht="12.75" customHeight="1" x14ac:dyDescent="0.25">
      <c r="A117" s="20"/>
      <c r="B117" s="4"/>
      <c r="C117" s="2"/>
      <c r="D117" s="2"/>
    </row>
    <row r="118" spans="1:4" ht="12.75" customHeight="1" x14ac:dyDescent="0.25">
      <c r="A118" s="2" t="s">
        <v>90</v>
      </c>
      <c r="B118" s="4"/>
      <c r="C118" s="2"/>
      <c r="D118" s="2"/>
    </row>
    <row r="119" spans="1:4" ht="12.75" customHeight="1" x14ac:dyDescent="0.25">
      <c r="A119" s="24">
        <v>1016</v>
      </c>
      <c r="B119" s="62" t="s">
        <v>112</v>
      </c>
      <c r="C119" s="5">
        <v>20857</v>
      </c>
      <c r="D119" s="2"/>
    </row>
    <row r="120" spans="1:4" ht="12.75" customHeight="1" x14ac:dyDescent="0.25">
      <c r="A120" s="24">
        <v>1150</v>
      </c>
      <c r="B120" s="62" t="s">
        <v>170</v>
      </c>
      <c r="C120" s="5">
        <v>3482700</v>
      </c>
      <c r="D120" s="2"/>
    </row>
    <row r="121" spans="1:4" ht="12.75" customHeight="1" x14ac:dyDescent="0.25">
      <c r="A121" s="24">
        <v>1121</v>
      </c>
      <c r="B121" s="62" t="s">
        <v>175</v>
      </c>
      <c r="C121" s="5">
        <v>907119</v>
      </c>
      <c r="D121" s="2"/>
    </row>
    <row r="122" spans="1:4" ht="12.75" customHeight="1" x14ac:dyDescent="0.25">
      <c r="A122" s="24">
        <v>1210</v>
      </c>
      <c r="B122" s="62" t="s">
        <v>152</v>
      </c>
      <c r="C122" s="5">
        <v>10000</v>
      </c>
      <c r="D122" s="2"/>
    </row>
    <row r="123" spans="1:4" s="33" customFormat="1" ht="12.75" customHeight="1" x14ac:dyDescent="0.25">
      <c r="A123" s="24">
        <v>1218</v>
      </c>
      <c r="B123" s="62" t="s">
        <v>48</v>
      </c>
      <c r="C123" s="5">
        <v>255701</v>
      </c>
      <c r="D123" s="5"/>
    </row>
    <row r="124" spans="1:4" s="33" customFormat="1" ht="12.75" customHeight="1" x14ac:dyDescent="0.25">
      <c r="A124" s="24">
        <v>1401</v>
      </c>
      <c r="B124" s="62" t="s">
        <v>121</v>
      </c>
      <c r="C124" s="5">
        <f>C125+C126</f>
        <v>40700</v>
      </c>
      <c r="D124" s="5"/>
    </row>
    <row r="125" spans="1:4" s="33" customFormat="1" ht="12.75" customHeight="1" x14ac:dyDescent="0.25">
      <c r="A125" s="24"/>
      <c r="B125" s="68" t="s">
        <v>70</v>
      </c>
      <c r="C125" s="32">
        <v>1700</v>
      </c>
      <c r="D125" s="5"/>
    </row>
    <row r="126" spans="1:4" s="33" customFormat="1" ht="12.75" customHeight="1" x14ac:dyDescent="0.25">
      <c r="A126" s="24"/>
      <c r="B126" s="68" t="s">
        <v>125</v>
      </c>
      <c r="C126" s="32">
        <v>39000</v>
      </c>
      <c r="D126" s="5"/>
    </row>
    <row r="127" spans="1:4" s="33" customFormat="1" ht="12.75" customHeight="1" x14ac:dyDescent="0.25">
      <c r="A127" s="24">
        <v>1411</v>
      </c>
      <c r="B127" s="62" t="s">
        <v>117</v>
      </c>
      <c r="C127" s="5">
        <f>C128</f>
        <v>-2500</v>
      </c>
      <c r="D127" s="5"/>
    </row>
    <row r="128" spans="1:4" s="33" customFormat="1" ht="12.75" customHeight="1" x14ac:dyDescent="0.25">
      <c r="A128" s="24"/>
      <c r="B128" s="68" t="s">
        <v>118</v>
      </c>
      <c r="C128" s="32">
        <v>-2500</v>
      </c>
      <c r="D128" s="5"/>
    </row>
    <row r="129" spans="1:4" s="33" customFormat="1" ht="12.75" customHeight="1" x14ac:dyDescent="0.25">
      <c r="A129" s="24">
        <v>1421</v>
      </c>
      <c r="B129" s="62" t="s">
        <v>119</v>
      </c>
      <c r="C129" s="5">
        <f>C130</f>
        <v>2500</v>
      </c>
      <c r="D129" s="5"/>
    </row>
    <row r="130" spans="1:4" s="33" customFormat="1" ht="12.75" customHeight="1" x14ac:dyDescent="0.25">
      <c r="A130" s="24"/>
      <c r="B130" s="68" t="s">
        <v>118</v>
      </c>
      <c r="C130" s="32">
        <v>2500</v>
      </c>
      <c r="D130" s="5"/>
    </row>
    <row r="131" spans="1:4" s="33" customFormat="1" ht="12.75" customHeight="1" x14ac:dyDescent="0.25">
      <c r="A131" s="24">
        <v>1425</v>
      </c>
      <c r="B131" s="62" t="s">
        <v>113</v>
      </c>
      <c r="C131" s="5">
        <f>C132</f>
        <v>115</v>
      </c>
      <c r="D131" s="5"/>
    </row>
    <row r="132" spans="1:4" s="33" customFormat="1" ht="12.75" customHeight="1" x14ac:dyDescent="0.25">
      <c r="A132" s="24"/>
      <c r="B132" s="68" t="s">
        <v>63</v>
      </c>
      <c r="C132" s="32">
        <v>115</v>
      </c>
      <c r="D132" s="5"/>
    </row>
    <row r="133" spans="1:4" ht="12.75" customHeight="1" x14ac:dyDescent="0.25">
      <c r="A133" s="3" t="s">
        <v>91</v>
      </c>
      <c r="B133" s="4"/>
      <c r="C133" s="30">
        <f>C119+C120+C121+C122+C123+C124+C127+C129+C131</f>
        <v>4717192</v>
      </c>
      <c r="D133" s="2"/>
    </row>
    <row r="134" spans="1:4" ht="12.75" customHeight="1" x14ac:dyDescent="0.25">
      <c r="A134" s="23"/>
      <c r="B134" s="9"/>
      <c r="C134" s="2"/>
      <c r="D134" s="2"/>
    </row>
    <row r="135" spans="1:4" ht="12.75" customHeight="1" x14ac:dyDescent="0.25">
      <c r="A135" s="2" t="s">
        <v>101</v>
      </c>
      <c r="B135" s="4"/>
      <c r="C135" s="2"/>
      <c r="D135" s="2"/>
    </row>
    <row r="136" spans="1:4" ht="12.75" customHeight="1" x14ac:dyDescent="0.25">
      <c r="A136" s="5">
        <v>1806</v>
      </c>
      <c r="B136" s="67" t="s">
        <v>111</v>
      </c>
      <c r="C136" s="6"/>
      <c r="D136" s="15">
        <v>2468</v>
      </c>
    </row>
    <row r="137" spans="1:4" ht="12.75" customHeight="1" x14ac:dyDescent="0.25">
      <c r="A137" s="5">
        <v>1842</v>
      </c>
      <c r="B137" s="62" t="s">
        <v>48</v>
      </c>
      <c r="C137" s="3"/>
      <c r="D137" s="5">
        <v>255701</v>
      </c>
    </row>
    <row r="138" spans="1:4" s="1" customFormat="1" ht="12.75" customHeight="1" x14ac:dyDescent="0.25">
      <c r="A138" s="5">
        <v>1803</v>
      </c>
      <c r="B138" s="62" t="s">
        <v>78</v>
      </c>
      <c r="C138" s="3"/>
      <c r="D138" s="5">
        <v>389</v>
      </c>
    </row>
    <row r="139" spans="1:4" s="1" customFormat="1" ht="12.75" customHeight="1" x14ac:dyDescent="0.25">
      <c r="A139" s="5">
        <v>1804</v>
      </c>
      <c r="B139" s="62" t="s">
        <v>176</v>
      </c>
      <c r="C139" s="3"/>
      <c r="D139" s="5">
        <v>907119</v>
      </c>
    </row>
    <row r="140" spans="1:4" ht="12.75" customHeight="1" x14ac:dyDescent="0.25">
      <c r="A140" s="3" t="s">
        <v>102</v>
      </c>
      <c r="B140" s="25"/>
      <c r="C140" s="2"/>
      <c r="D140" s="2">
        <f>SUM(D136:D139)</f>
        <v>1165677</v>
      </c>
    </row>
    <row r="141" spans="1:4" s="1" customFormat="1" x14ac:dyDescent="0.25">
      <c r="A141" s="26"/>
      <c r="B141" s="27"/>
      <c r="C141" s="2"/>
      <c r="D141" s="2"/>
    </row>
    <row r="142" spans="1:4" s="1" customFormat="1" x14ac:dyDescent="0.25">
      <c r="A142" s="2" t="s">
        <v>82</v>
      </c>
      <c r="B142" s="4"/>
      <c r="C142" s="2"/>
      <c r="D142" s="2"/>
    </row>
    <row r="143" spans="1:4" s="1" customFormat="1" x14ac:dyDescent="0.25">
      <c r="A143" s="6">
        <v>2305</v>
      </c>
      <c r="B143" s="9" t="s">
        <v>55</v>
      </c>
      <c r="C143" s="2"/>
      <c r="D143" s="6">
        <v>1353</v>
      </c>
    </row>
    <row r="144" spans="1:4" s="1" customFormat="1" x14ac:dyDescent="0.25">
      <c r="A144" s="6">
        <v>2309</v>
      </c>
      <c r="B144" s="9" t="s">
        <v>56</v>
      </c>
      <c r="C144" s="2"/>
      <c r="D144" s="6">
        <v>808</v>
      </c>
    </row>
    <row r="145" spans="1:4" s="1" customFormat="1" x14ac:dyDescent="0.25">
      <c r="A145" s="6">
        <v>2310</v>
      </c>
      <c r="B145" s="9" t="s">
        <v>83</v>
      </c>
      <c r="C145" s="2"/>
      <c r="D145" s="6">
        <f>D146+D147+D148</f>
        <v>807</v>
      </c>
    </row>
    <row r="146" spans="1:4" s="1" customFormat="1" x14ac:dyDescent="0.25">
      <c r="A146" s="6"/>
      <c r="B146" s="7" t="s">
        <v>5</v>
      </c>
      <c r="C146" s="2"/>
      <c r="D146" s="10">
        <v>400</v>
      </c>
    </row>
    <row r="147" spans="1:4" s="1" customFormat="1" x14ac:dyDescent="0.25">
      <c r="A147" s="6"/>
      <c r="B147" s="36" t="s">
        <v>27</v>
      </c>
      <c r="C147" s="2"/>
      <c r="D147" s="10">
        <v>275</v>
      </c>
    </row>
    <row r="148" spans="1:4" s="1" customFormat="1" x14ac:dyDescent="0.25">
      <c r="A148" s="6"/>
      <c r="B148" s="10" t="s">
        <v>12</v>
      </c>
      <c r="C148" s="2"/>
      <c r="D148" s="10">
        <v>132</v>
      </c>
    </row>
    <row r="149" spans="1:4" s="1" customFormat="1" x14ac:dyDescent="0.25">
      <c r="A149" s="6">
        <v>2315</v>
      </c>
      <c r="B149" s="9" t="s">
        <v>66</v>
      </c>
      <c r="C149" s="2"/>
      <c r="D149" s="6">
        <f>D150+D151+D152</f>
        <v>3056</v>
      </c>
    </row>
    <row r="150" spans="1:4" s="1" customFormat="1" x14ac:dyDescent="0.25">
      <c r="A150" s="6"/>
      <c r="B150" s="7" t="s">
        <v>5</v>
      </c>
      <c r="C150" s="2"/>
      <c r="D150" s="10">
        <v>3</v>
      </c>
    </row>
    <row r="151" spans="1:4" s="1" customFormat="1" x14ac:dyDescent="0.25">
      <c r="A151" s="6"/>
      <c r="B151" s="10" t="s">
        <v>12</v>
      </c>
      <c r="C151" s="2"/>
      <c r="D151" s="10">
        <v>2203</v>
      </c>
    </row>
    <row r="152" spans="1:4" s="1" customFormat="1" x14ac:dyDescent="0.25">
      <c r="A152" s="6"/>
      <c r="B152" s="31" t="s">
        <v>16</v>
      </c>
      <c r="C152" s="2"/>
      <c r="D152" s="10">
        <v>850</v>
      </c>
    </row>
    <row r="153" spans="1:4" s="1" customFormat="1" x14ac:dyDescent="0.25">
      <c r="A153" s="6">
        <v>2325</v>
      </c>
      <c r="B153" s="9" t="s">
        <v>84</v>
      </c>
      <c r="C153" s="2"/>
      <c r="D153" s="6">
        <v>1780</v>
      </c>
    </row>
    <row r="154" spans="1:4" s="1" customFormat="1" x14ac:dyDescent="0.25">
      <c r="A154" s="6">
        <v>2335</v>
      </c>
      <c r="B154" s="9" t="s">
        <v>86</v>
      </c>
      <c r="C154" s="2"/>
      <c r="D154" s="6">
        <v>248</v>
      </c>
    </row>
    <row r="155" spans="1:4" s="1" customFormat="1" x14ac:dyDescent="0.25">
      <c r="A155" s="6">
        <v>2345</v>
      </c>
      <c r="B155" s="9" t="s">
        <v>85</v>
      </c>
      <c r="C155" s="2"/>
      <c r="D155" s="6">
        <v>153</v>
      </c>
    </row>
    <row r="156" spans="1:4" s="1" customFormat="1" x14ac:dyDescent="0.25">
      <c r="A156" s="6">
        <v>2360</v>
      </c>
      <c r="B156" s="9" t="s">
        <v>87</v>
      </c>
      <c r="C156" s="2"/>
      <c r="D156" s="6">
        <v>73</v>
      </c>
    </row>
    <row r="157" spans="1:4" s="1" customFormat="1" x14ac:dyDescent="0.25">
      <c r="A157" s="6">
        <v>2795</v>
      </c>
      <c r="B157" s="9" t="s">
        <v>50</v>
      </c>
      <c r="C157" s="2"/>
      <c r="D157" s="6">
        <f>D158+D159+D160+D161+D162</f>
        <v>477123</v>
      </c>
    </row>
    <row r="158" spans="1:4" s="1" customFormat="1" x14ac:dyDescent="0.25">
      <c r="A158" s="6"/>
      <c r="B158" s="7" t="s">
        <v>5</v>
      </c>
      <c r="C158" s="2"/>
      <c r="D158" s="10">
        <v>2057</v>
      </c>
    </row>
    <row r="159" spans="1:4" s="1" customFormat="1" x14ac:dyDescent="0.25">
      <c r="A159" s="6"/>
      <c r="B159" s="36" t="s">
        <v>27</v>
      </c>
      <c r="C159" s="2"/>
      <c r="D159" s="10">
        <v>4249</v>
      </c>
    </row>
    <row r="160" spans="1:4" s="1" customFormat="1" x14ac:dyDescent="0.25">
      <c r="A160" s="6"/>
      <c r="B160" s="10" t="s">
        <v>12</v>
      </c>
      <c r="C160" s="2"/>
      <c r="D160" s="10">
        <v>397726</v>
      </c>
    </row>
    <row r="161" spans="1:4" s="1" customFormat="1" x14ac:dyDescent="0.25">
      <c r="A161" s="6"/>
      <c r="B161" s="31" t="s">
        <v>16</v>
      </c>
      <c r="C161" s="2"/>
      <c r="D161" s="10">
        <v>67591</v>
      </c>
    </row>
    <row r="162" spans="1:4" s="1" customFormat="1" x14ac:dyDescent="0.25">
      <c r="A162" s="6"/>
      <c r="B162" s="31" t="s">
        <v>49</v>
      </c>
      <c r="C162" s="2"/>
      <c r="D162" s="10">
        <v>5500</v>
      </c>
    </row>
    <row r="163" spans="1:4" s="1" customFormat="1" x14ac:dyDescent="0.25">
      <c r="A163" s="6">
        <v>2850</v>
      </c>
      <c r="B163" s="9" t="s">
        <v>88</v>
      </c>
      <c r="C163" s="2"/>
      <c r="D163" s="6">
        <v>6142</v>
      </c>
    </row>
    <row r="164" spans="1:4" s="1" customFormat="1" x14ac:dyDescent="0.25">
      <c r="A164" s="6">
        <v>2875</v>
      </c>
      <c r="B164" s="9" t="s">
        <v>57</v>
      </c>
      <c r="C164" s="2"/>
      <c r="D164" s="6">
        <v>25367</v>
      </c>
    </row>
    <row r="165" spans="1:4" s="1" customFormat="1" x14ac:dyDescent="0.25">
      <c r="A165" s="6">
        <v>2985</v>
      </c>
      <c r="B165" s="9" t="s">
        <v>51</v>
      </c>
      <c r="C165" s="2"/>
      <c r="D165" s="6">
        <v>20089</v>
      </c>
    </row>
    <row r="166" spans="1:4" s="1" customFormat="1" x14ac:dyDescent="0.25">
      <c r="A166" s="6">
        <v>2986</v>
      </c>
      <c r="B166" s="9" t="s">
        <v>58</v>
      </c>
      <c r="C166" s="2"/>
      <c r="D166" s="6">
        <f>D167+D168</f>
        <v>25590</v>
      </c>
    </row>
    <row r="167" spans="1:4" s="1" customFormat="1" x14ac:dyDescent="0.25">
      <c r="A167" s="6"/>
      <c r="B167" s="10" t="s">
        <v>12</v>
      </c>
      <c r="C167" s="2"/>
      <c r="D167" s="10">
        <v>24843</v>
      </c>
    </row>
    <row r="168" spans="1:4" s="1" customFormat="1" x14ac:dyDescent="0.25">
      <c r="A168" s="6"/>
      <c r="B168" s="31" t="s">
        <v>16</v>
      </c>
      <c r="C168" s="2"/>
      <c r="D168" s="10">
        <v>747</v>
      </c>
    </row>
    <row r="169" spans="1:4" s="1" customFormat="1" x14ac:dyDescent="0.25">
      <c r="A169" s="2" t="s">
        <v>89</v>
      </c>
      <c r="B169" s="27"/>
      <c r="C169" s="2"/>
      <c r="D169" s="2">
        <f>D143+D144+D145+D149+D153+D154+D155+D156+D157+D163+D164+D165+D166</f>
        <v>562589</v>
      </c>
    </row>
    <row r="170" spans="1:4" s="1" customFormat="1" x14ac:dyDescent="0.25">
      <c r="A170" s="26"/>
      <c r="B170" s="27"/>
      <c r="C170" s="2"/>
      <c r="D170" s="2"/>
    </row>
    <row r="171" spans="1:4" s="1" customFormat="1" x14ac:dyDescent="0.25">
      <c r="A171" s="2" t="s">
        <v>123</v>
      </c>
      <c r="B171" s="27"/>
      <c r="C171" s="2"/>
      <c r="D171" s="2"/>
    </row>
    <row r="172" spans="1:4" s="1" customFormat="1" x14ac:dyDescent="0.25">
      <c r="A172" s="6">
        <v>2305</v>
      </c>
      <c r="B172" s="9" t="s">
        <v>63</v>
      </c>
      <c r="C172" s="2"/>
      <c r="D172" s="6">
        <f>D173</f>
        <v>115</v>
      </c>
    </row>
    <row r="173" spans="1:4" s="1" customFormat="1" x14ac:dyDescent="0.25">
      <c r="A173" s="26"/>
      <c r="B173" s="10" t="s">
        <v>12</v>
      </c>
      <c r="C173" s="2"/>
      <c r="D173" s="10">
        <v>115</v>
      </c>
    </row>
    <row r="174" spans="1:4" s="1" customFormat="1" x14ac:dyDescent="0.25">
      <c r="A174" s="6">
        <v>2315</v>
      </c>
      <c r="B174" s="9" t="s">
        <v>66</v>
      </c>
      <c r="C174" s="2"/>
      <c r="D174" s="6">
        <f>D175+D176</f>
        <v>-4499</v>
      </c>
    </row>
    <row r="175" spans="1:4" s="1" customFormat="1" x14ac:dyDescent="0.25">
      <c r="A175" s="26"/>
      <c r="B175" s="7" t="s">
        <v>61</v>
      </c>
      <c r="C175" s="2"/>
      <c r="D175" s="10">
        <v>-4016</v>
      </c>
    </row>
    <row r="176" spans="1:4" s="1" customFormat="1" x14ac:dyDescent="0.25">
      <c r="A176" s="26"/>
      <c r="B176" s="31" t="s">
        <v>27</v>
      </c>
      <c r="C176" s="2"/>
      <c r="D176" s="10">
        <v>-483</v>
      </c>
    </row>
    <row r="177" spans="1:4" s="1" customFormat="1" x14ac:dyDescent="0.25">
      <c r="A177" s="6">
        <v>2360</v>
      </c>
      <c r="B177" s="9" t="s">
        <v>62</v>
      </c>
      <c r="C177" s="2"/>
      <c r="D177" s="6">
        <f>D178+D179</f>
        <v>1999</v>
      </c>
    </row>
    <row r="178" spans="1:4" s="1" customFormat="1" x14ac:dyDescent="0.25">
      <c r="A178" s="6"/>
      <c r="B178" s="7" t="s">
        <v>114</v>
      </c>
      <c r="C178" s="2"/>
      <c r="D178" s="10">
        <v>1769</v>
      </c>
    </row>
    <row r="179" spans="1:4" s="1" customFormat="1" x14ac:dyDescent="0.25">
      <c r="A179" s="6"/>
      <c r="B179" s="36" t="s">
        <v>115</v>
      </c>
      <c r="C179" s="2"/>
      <c r="D179" s="10">
        <v>230</v>
      </c>
    </row>
    <row r="180" spans="1:4" s="1" customFormat="1" x14ac:dyDescent="0.25">
      <c r="A180" s="6">
        <v>2795</v>
      </c>
      <c r="B180" s="9" t="s">
        <v>116</v>
      </c>
      <c r="C180" s="2"/>
      <c r="D180" s="6">
        <f>D181+D182</f>
        <v>1704</v>
      </c>
    </row>
    <row r="181" spans="1:4" s="1" customFormat="1" x14ac:dyDescent="0.25">
      <c r="A181" s="6"/>
      <c r="B181" s="7" t="s">
        <v>5</v>
      </c>
      <c r="C181" s="2"/>
      <c r="D181" s="10">
        <v>1508</v>
      </c>
    </row>
    <row r="182" spans="1:4" s="1" customFormat="1" x14ac:dyDescent="0.25">
      <c r="A182" s="6"/>
      <c r="B182" s="36" t="s">
        <v>27</v>
      </c>
      <c r="C182" s="2"/>
      <c r="D182" s="10">
        <v>196</v>
      </c>
    </row>
    <row r="183" spans="1:4" s="1" customFormat="1" x14ac:dyDescent="0.25">
      <c r="A183" s="6">
        <v>2850</v>
      </c>
      <c r="B183" s="9" t="s">
        <v>69</v>
      </c>
      <c r="C183" s="2"/>
      <c r="D183" s="6">
        <f>D184+D185</f>
        <v>2761</v>
      </c>
    </row>
    <row r="184" spans="1:4" s="1" customFormat="1" x14ac:dyDescent="0.25">
      <c r="A184" s="6"/>
      <c r="B184" s="7" t="s">
        <v>5</v>
      </c>
      <c r="C184" s="2"/>
      <c r="D184" s="10">
        <v>2443</v>
      </c>
    </row>
    <row r="185" spans="1:4" s="1" customFormat="1" x14ac:dyDescent="0.25">
      <c r="A185" s="6"/>
      <c r="B185" s="36" t="s">
        <v>27</v>
      </c>
      <c r="C185" s="2"/>
      <c r="D185" s="10">
        <v>318</v>
      </c>
    </row>
    <row r="186" spans="1:4" s="1" customFormat="1" x14ac:dyDescent="0.25">
      <c r="A186" s="6">
        <v>2875</v>
      </c>
      <c r="B186" s="9" t="s">
        <v>122</v>
      </c>
      <c r="C186" s="2"/>
      <c r="D186" s="6">
        <f>D187+D188</f>
        <v>4716</v>
      </c>
    </row>
    <row r="187" spans="1:4" s="1" customFormat="1" x14ac:dyDescent="0.25">
      <c r="A187" s="6"/>
      <c r="B187" s="4" t="s">
        <v>5</v>
      </c>
      <c r="C187" s="2"/>
      <c r="D187" s="10">
        <v>4173</v>
      </c>
    </row>
    <row r="188" spans="1:4" s="1" customFormat="1" x14ac:dyDescent="0.25">
      <c r="A188" s="6"/>
      <c r="B188" s="71" t="s">
        <v>27</v>
      </c>
      <c r="C188" s="2"/>
      <c r="D188" s="10">
        <v>543</v>
      </c>
    </row>
    <row r="189" spans="1:4" s="1" customFormat="1" x14ac:dyDescent="0.25">
      <c r="A189" s="6">
        <v>2985</v>
      </c>
      <c r="B189" s="9" t="s">
        <v>70</v>
      </c>
      <c r="C189" s="2"/>
      <c r="D189" s="6">
        <f>D190+D191+D192+D193</f>
        <v>1700</v>
      </c>
    </row>
    <row r="190" spans="1:4" s="1" customFormat="1" x14ac:dyDescent="0.25">
      <c r="A190" s="6"/>
      <c r="B190" s="7" t="s">
        <v>5</v>
      </c>
      <c r="C190" s="2"/>
      <c r="D190" s="10">
        <v>530</v>
      </c>
    </row>
    <row r="191" spans="1:4" s="1" customFormat="1" x14ac:dyDescent="0.25">
      <c r="A191" s="6"/>
      <c r="B191" s="36" t="s">
        <v>27</v>
      </c>
      <c r="C191" s="2"/>
      <c r="D191" s="10">
        <v>69</v>
      </c>
    </row>
    <row r="192" spans="1:4" s="1" customFormat="1" x14ac:dyDescent="0.25">
      <c r="A192" s="6"/>
      <c r="B192" s="69" t="s">
        <v>12</v>
      </c>
      <c r="C192" s="2"/>
      <c r="D192" s="10">
        <v>1032</v>
      </c>
    </row>
    <row r="193" spans="1:4" s="1" customFormat="1" x14ac:dyDescent="0.25">
      <c r="A193" s="6"/>
      <c r="B193" s="69" t="s">
        <v>17</v>
      </c>
      <c r="C193" s="2"/>
      <c r="D193" s="10">
        <v>69</v>
      </c>
    </row>
    <row r="194" spans="1:4" s="1" customFormat="1" x14ac:dyDescent="0.25">
      <c r="A194" s="6">
        <v>2987</v>
      </c>
      <c r="B194" s="9" t="s">
        <v>60</v>
      </c>
      <c r="C194" s="2"/>
      <c r="D194" s="6">
        <f>D195</f>
        <v>14000</v>
      </c>
    </row>
    <row r="195" spans="1:4" s="1" customFormat="1" x14ac:dyDescent="0.25">
      <c r="A195" s="6"/>
      <c r="B195" s="69" t="s">
        <v>12</v>
      </c>
      <c r="C195" s="2"/>
      <c r="D195" s="10">
        <v>14000</v>
      </c>
    </row>
    <row r="196" spans="1:4" s="1" customFormat="1" x14ac:dyDescent="0.25">
      <c r="A196" s="2" t="s">
        <v>124</v>
      </c>
      <c r="B196" s="69"/>
      <c r="C196" s="2"/>
      <c r="D196" s="2">
        <f>D172+D174+D177+D180+D183+D186+D189+D194</f>
        <v>22496</v>
      </c>
    </row>
    <row r="197" spans="1:4" s="1" customFormat="1" x14ac:dyDescent="0.25">
      <c r="A197" s="26"/>
      <c r="B197" s="27"/>
      <c r="C197" s="2"/>
      <c r="D197" s="2"/>
    </row>
    <row r="198" spans="1:4" s="1" customFormat="1" x14ac:dyDescent="0.25">
      <c r="A198" s="2" t="s">
        <v>179</v>
      </c>
      <c r="B198" s="27"/>
      <c r="C198" s="2"/>
      <c r="D198" s="2"/>
    </row>
    <row r="199" spans="1:4" s="1" customFormat="1" x14ac:dyDescent="0.25">
      <c r="A199" s="6">
        <v>2309</v>
      </c>
      <c r="B199" s="9" t="s">
        <v>64</v>
      </c>
      <c r="C199" s="2"/>
      <c r="D199" s="6">
        <f>D200+D201</f>
        <v>7600</v>
      </c>
    </row>
    <row r="200" spans="1:4" s="1" customFormat="1" x14ac:dyDescent="0.25">
      <c r="A200" s="72"/>
      <c r="B200" s="7" t="s">
        <v>61</v>
      </c>
      <c r="C200" s="2"/>
      <c r="D200" s="10">
        <v>6436</v>
      </c>
    </row>
    <row r="201" spans="1:4" s="1" customFormat="1" x14ac:dyDescent="0.25">
      <c r="A201" s="72"/>
      <c r="B201" s="36" t="s">
        <v>126</v>
      </c>
      <c r="C201" s="2"/>
      <c r="D201" s="10">
        <v>1164</v>
      </c>
    </row>
    <row r="202" spans="1:4" s="1" customFormat="1" x14ac:dyDescent="0.25">
      <c r="A202" s="6">
        <v>2310</v>
      </c>
      <c r="B202" s="9" t="s">
        <v>65</v>
      </c>
      <c r="C202" s="2"/>
      <c r="D202" s="6">
        <f>D203+D204</f>
        <v>10493</v>
      </c>
    </row>
    <row r="203" spans="1:4" s="1" customFormat="1" x14ac:dyDescent="0.25">
      <c r="A203" s="26"/>
      <c r="B203" s="7" t="s">
        <v>61</v>
      </c>
      <c r="C203" s="2"/>
      <c r="D203" s="10">
        <v>9286</v>
      </c>
    </row>
    <row r="204" spans="1:4" s="1" customFormat="1" x14ac:dyDescent="0.25">
      <c r="A204" s="26"/>
      <c r="B204" s="36" t="s">
        <v>126</v>
      </c>
      <c r="C204" s="2"/>
      <c r="D204" s="10">
        <v>1207</v>
      </c>
    </row>
    <row r="205" spans="1:4" s="1" customFormat="1" x14ac:dyDescent="0.25">
      <c r="A205" s="6">
        <v>2345</v>
      </c>
      <c r="B205" s="9" t="s">
        <v>67</v>
      </c>
      <c r="C205" s="2"/>
      <c r="D205" s="6">
        <f>D206+D207</f>
        <v>10409</v>
      </c>
    </row>
    <row r="206" spans="1:4" s="1" customFormat="1" x14ac:dyDescent="0.25">
      <c r="A206" s="26"/>
      <c r="B206" s="7" t="s">
        <v>61</v>
      </c>
      <c r="C206" s="2"/>
      <c r="D206" s="10">
        <v>9212</v>
      </c>
    </row>
    <row r="207" spans="1:4" s="1" customFormat="1" x14ac:dyDescent="0.25">
      <c r="A207" s="26"/>
      <c r="B207" s="36" t="s">
        <v>126</v>
      </c>
      <c r="C207" s="2"/>
      <c r="D207" s="10">
        <v>1197</v>
      </c>
    </row>
    <row r="208" spans="1:4" s="1" customFormat="1" x14ac:dyDescent="0.25">
      <c r="A208" s="6">
        <v>2795</v>
      </c>
      <c r="B208" s="9" t="s">
        <v>120</v>
      </c>
      <c r="C208" s="6"/>
      <c r="D208" s="6">
        <f>D209+D210+D211+D212</f>
        <v>473704</v>
      </c>
    </row>
    <row r="209" spans="1:4" s="1" customFormat="1" x14ac:dyDescent="0.25">
      <c r="A209" s="72"/>
      <c r="B209" s="7" t="s">
        <v>61</v>
      </c>
      <c r="C209" s="6"/>
      <c r="D209" s="10">
        <v>6834</v>
      </c>
    </row>
    <row r="210" spans="1:4" s="1" customFormat="1" x14ac:dyDescent="0.25">
      <c r="A210" s="72"/>
      <c r="B210" s="36" t="s">
        <v>126</v>
      </c>
      <c r="C210" s="6"/>
      <c r="D210" s="10">
        <v>909</v>
      </c>
    </row>
    <row r="211" spans="1:4" s="1" customFormat="1" x14ac:dyDescent="0.25">
      <c r="A211" s="72"/>
      <c r="B211" s="69" t="s">
        <v>16</v>
      </c>
      <c r="C211" s="6"/>
      <c r="D211" s="10">
        <v>226695</v>
      </c>
    </row>
    <row r="212" spans="1:4" s="1" customFormat="1" x14ac:dyDescent="0.25">
      <c r="A212" s="72"/>
      <c r="B212" s="31" t="s">
        <v>49</v>
      </c>
      <c r="C212" s="6"/>
      <c r="D212" s="10">
        <v>239266</v>
      </c>
    </row>
    <row r="213" spans="1:4" s="1" customFormat="1" x14ac:dyDescent="0.25">
      <c r="A213" s="72">
        <v>2875</v>
      </c>
      <c r="B213" s="9" t="s">
        <v>118</v>
      </c>
      <c r="C213" s="6"/>
      <c r="D213" s="6">
        <f>D214+D215</f>
        <v>9069</v>
      </c>
    </row>
    <row r="214" spans="1:4" s="1" customFormat="1" x14ac:dyDescent="0.25">
      <c r="A214" s="72"/>
      <c r="B214" s="7" t="s">
        <v>5</v>
      </c>
      <c r="C214" s="6"/>
      <c r="D214" s="10">
        <v>8008</v>
      </c>
    </row>
    <row r="215" spans="1:4" s="1" customFormat="1" x14ac:dyDescent="0.25">
      <c r="A215" s="72"/>
      <c r="B215" s="36" t="s">
        <v>27</v>
      </c>
      <c r="C215" s="6"/>
      <c r="D215" s="10">
        <v>1061</v>
      </c>
    </row>
    <row r="216" spans="1:4" s="1" customFormat="1" x14ac:dyDescent="0.25">
      <c r="A216" s="6">
        <v>2985</v>
      </c>
      <c r="B216" s="9" t="s">
        <v>70</v>
      </c>
      <c r="C216" s="6"/>
      <c r="D216" s="6">
        <f>D217</f>
        <v>65850</v>
      </c>
    </row>
    <row r="217" spans="1:4" s="1" customFormat="1" x14ac:dyDescent="0.25">
      <c r="A217" s="72"/>
      <c r="B217" s="69" t="s">
        <v>12</v>
      </c>
      <c r="C217" s="6"/>
      <c r="D217" s="10">
        <v>65850</v>
      </c>
    </row>
    <row r="218" spans="1:4" s="1" customFormat="1" x14ac:dyDescent="0.25">
      <c r="A218" s="2" t="s">
        <v>180</v>
      </c>
      <c r="B218" s="27"/>
      <c r="C218" s="2"/>
      <c r="D218" s="2">
        <f>D199+D202+D205+D208+D213+D216</f>
        <v>577125</v>
      </c>
    </row>
    <row r="219" spans="1:4" s="1" customFormat="1" x14ac:dyDescent="0.25">
      <c r="A219" s="26"/>
      <c r="B219" s="27"/>
      <c r="C219" s="2"/>
      <c r="D219" s="6"/>
    </row>
    <row r="220" spans="1:4" s="1" customFormat="1" x14ac:dyDescent="0.25">
      <c r="A220" s="2" t="s">
        <v>68</v>
      </c>
      <c r="B220" s="27"/>
      <c r="C220" s="2"/>
      <c r="D220" s="2"/>
    </row>
    <row r="221" spans="1:4" s="1" customFormat="1" x14ac:dyDescent="0.25">
      <c r="A221" s="6">
        <v>2795</v>
      </c>
      <c r="B221" s="9" t="s">
        <v>120</v>
      </c>
      <c r="C221" s="6"/>
      <c r="D221" s="6">
        <f>D222+D223</f>
        <v>0</v>
      </c>
    </row>
    <row r="222" spans="1:4" s="1" customFormat="1" x14ac:dyDescent="0.25">
      <c r="A222" s="70"/>
      <c r="B222" s="31" t="s">
        <v>16</v>
      </c>
      <c r="C222" s="6"/>
      <c r="D222" s="10">
        <v>13335</v>
      </c>
    </row>
    <row r="223" spans="1:4" s="1" customFormat="1" x14ac:dyDescent="0.25">
      <c r="A223" s="70"/>
      <c r="B223" s="31" t="s">
        <v>49</v>
      </c>
      <c r="C223" s="6"/>
      <c r="D223" s="10">
        <v>-13335</v>
      </c>
    </row>
    <row r="224" spans="1:4" s="1" customFormat="1" x14ac:dyDescent="0.25">
      <c r="A224" s="2" t="s">
        <v>71</v>
      </c>
      <c r="B224" s="27"/>
      <c r="C224" s="2"/>
      <c r="D224" s="2">
        <f>D221</f>
        <v>0</v>
      </c>
    </row>
    <row r="225" spans="1:4" s="1" customFormat="1" x14ac:dyDescent="0.25">
      <c r="A225" s="2"/>
      <c r="B225" s="27"/>
      <c r="C225" s="2"/>
      <c r="D225" s="2"/>
    </row>
    <row r="226" spans="1:4" s="1" customFormat="1" x14ac:dyDescent="0.25">
      <c r="A226" s="3" t="s">
        <v>181</v>
      </c>
      <c r="B226" s="27"/>
      <c r="C226" s="2"/>
      <c r="D226" s="2"/>
    </row>
    <row r="227" spans="1:4" s="1" customFormat="1" x14ac:dyDescent="0.25">
      <c r="A227" s="5">
        <v>3021</v>
      </c>
      <c r="B227" s="9" t="s">
        <v>145</v>
      </c>
      <c r="C227" s="6"/>
      <c r="D227" s="6">
        <f>D228</f>
        <v>21715</v>
      </c>
    </row>
    <row r="228" spans="1:4" s="1" customFormat="1" x14ac:dyDescent="0.25">
      <c r="A228" s="3"/>
      <c r="B228" s="31" t="s">
        <v>12</v>
      </c>
      <c r="C228" s="2"/>
      <c r="D228" s="10">
        <v>21715</v>
      </c>
    </row>
    <row r="229" spans="1:4" s="1" customFormat="1" x14ac:dyDescent="0.25">
      <c r="A229" s="6">
        <v>3026</v>
      </c>
      <c r="B229" s="9" t="s">
        <v>138</v>
      </c>
      <c r="C229" s="6"/>
      <c r="D229" s="6">
        <f>D230+D231</f>
        <v>61254</v>
      </c>
    </row>
    <row r="230" spans="1:4" s="1" customFormat="1" x14ac:dyDescent="0.25">
      <c r="A230" s="6"/>
      <c r="B230" s="31" t="s">
        <v>12</v>
      </c>
      <c r="C230" s="6"/>
      <c r="D230" s="10">
        <v>43754</v>
      </c>
    </row>
    <row r="231" spans="1:4" s="1" customFormat="1" x14ac:dyDescent="0.25">
      <c r="A231" s="6"/>
      <c r="B231" s="31" t="s">
        <v>16</v>
      </c>
      <c r="C231" s="6"/>
      <c r="D231" s="10">
        <v>17500</v>
      </c>
    </row>
    <row r="232" spans="1:4" s="1" customFormat="1" x14ac:dyDescent="0.25">
      <c r="A232" s="3" t="s">
        <v>182</v>
      </c>
      <c r="B232" s="9"/>
      <c r="C232" s="6"/>
      <c r="D232" s="2">
        <f>D227+D229</f>
        <v>82969</v>
      </c>
    </row>
    <row r="233" spans="1:4" s="1" customFormat="1" x14ac:dyDescent="0.25">
      <c r="A233" s="2"/>
      <c r="B233" s="27"/>
      <c r="C233" s="2"/>
      <c r="D233" s="2"/>
    </row>
    <row r="234" spans="1:4" s="1" customFormat="1" x14ac:dyDescent="0.25">
      <c r="A234" s="3" t="s">
        <v>183</v>
      </c>
      <c r="B234" s="27"/>
      <c r="C234" s="2"/>
      <c r="D234" s="2"/>
    </row>
    <row r="235" spans="1:4" s="1" customFormat="1" x14ac:dyDescent="0.25">
      <c r="A235" s="5">
        <v>3111</v>
      </c>
      <c r="B235" s="9" t="s">
        <v>139</v>
      </c>
      <c r="C235" s="6"/>
      <c r="D235" s="6">
        <f>D236</f>
        <v>400000</v>
      </c>
    </row>
    <row r="236" spans="1:4" s="1" customFormat="1" x14ac:dyDescent="0.25">
      <c r="A236" s="3"/>
      <c r="B236" s="31" t="s">
        <v>29</v>
      </c>
      <c r="C236" s="2"/>
      <c r="D236" s="10">
        <v>400000</v>
      </c>
    </row>
    <row r="237" spans="1:4" s="1" customFormat="1" x14ac:dyDescent="0.25">
      <c r="A237" s="6">
        <v>3114</v>
      </c>
      <c r="B237" s="9" t="s">
        <v>127</v>
      </c>
      <c r="C237" s="2"/>
      <c r="D237" s="6">
        <f>D238</f>
        <v>2000</v>
      </c>
    </row>
    <row r="238" spans="1:4" s="1" customFormat="1" x14ac:dyDescent="0.25">
      <c r="A238" s="2"/>
      <c r="B238" s="31" t="s">
        <v>12</v>
      </c>
      <c r="C238" s="2"/>
      <c r="D238" s="10">
        <v>2000</v>
      </c>
    </row>
    <row r="239" spans="1:4" s="1" customFormat="1" x14ac:dyDescent="0.25">
      <c r="A239" s="6">
        <v>3201</v>
      </c>
      <c r="B239" s="9" t="s">
        <v>104</v>
      </c>
      <c r="C239" s="6"/>
      <c r="D239" s="6">
        <f>D240</f>
        <v>30000</v>
      </c>
    </row>
    <row r="240" spans="1:4" s="1" customFormat="1" x14ac:dyDescent="0.25">
      <c r="A240" s="6"/>
      <c r="B240" s="31" t="s">
        <v>12</v>
      </c>
      <c r="C240" s="6"/>
      <c r="D240" s="10">
        <v>30000</v>
      </c>
    </row>
    <row r="241" spans="1:4" s="1" customFormat="1" x14ac:dyDescent="0.25">
      <c r="A241" s="6">
        <v>3213</v>
      </c>
      <c r="B241" s="9" t="s">
        <v>128</v>
      </c>
      <c r="C241" s="6"/>
      <c r="D241" s="6">
        <f>D242</f>
        <v>18000</v>
      </c>
    </row>
    <row r="242" spans="1:4" s="1" customFormat="1" x14ac:dyDescent="0.25">
      <c r="A242" s="6"/>
      <c r="B242" s="31" t="s">
        <v>12</v>
      </c>
      <c r="C242" s="6"/>
      <c r="D242" s="10">
        <v>18000</v>
      </c>
    </row>
    <row r="243" spans="1:4" s="1" customFormat="1" x14ac:dyDescent="0.25">
      <c r="A243" s="6">
        <v>3229</v>
      </c>
      <c r="B243" s="9" t="s">
        <v>140</v>
      </c>
      <c r="C243" s="6"/>
      <c r="D243" s="6">
        <f>D244</f>
        <v>10000</v>
      </c>
    </row>
    <row r="244" spans="1:4" s="1" customFormat="1" x14ac:dyDescent="0.25">
      <c r="A244" s="6"/>
      <c r="B244" s="31" t="s">
        <v>12</v>
      </c>
      <c r="C244" s="6"/>
      <c r="D244" s="10">
        <v>10000</v>
      </c>
    </row>
    <row r="245" spans="1:4" s="1" customFormat="1" x14ac:dyDescent="0.25">
      <c r="A245" s="6">
        <v>3306</v>
      </c>
      <c r="B245" s="9" t="s">
        <v>129</v>
      </c>
      <c r="C245" s="6"/>
      <c r="D245" s="6">
        <f>D246</f>
        <v>18500</v>
      </c>
    </row>
    <row r="246" spans="1:4" s="1" customFormat="1" x14ac:dyDescent="0.25">
      <c r="A246" s="6"/>
      <c r="B246" s="31" t="s">
        <v>130</v>
      </c>
      <c r="C246" s="6"/>
      <c r="D246" s="10">
        <v>18500</v>
      </c>
    </row>
    <row r="247" spans="1:4" s="1" customFormat="1" x14ac:dyDescent="0.25">
      <c r="A247" s="6">
        <v>3309</v>
      </c>
      <c r="B247" s="9" t="s">
        <v>131</v>
      </c>
      <c r="C247" s="6"/>
      <c r="D247" s="6">
        <f>D248</f>
        <v>10000</v>
      </c>
    </row>
    <row r="248" spans="1:4" s="1" customFormat="1" x14ac:dyDescent="0.25">
      <c r="A248" s="6"/>
      <c r="B248" s="31" t="s">
        <v>130</v>
      </c>
      <c r="C248" s="6"/>
      <c r="D248" s="10">
        <v>10000</v>
      </c>
    </row>
    <row r="249" spans="1:4" s="1" customFormat="1" x14ac:dyDescent="0.25">
      <c r="A249" s="6">
        <v>3311</v>
      </c>
      <c r="B249" s="9" t="s">
        <v>132</v>
      </c>
      <c r="C249" s="6"/>
      <c r="D249" s="6">
        <f>D250</f>
        <v>4000</v>
      </c>
    </row>
    <row r="250" spans="1:4" s="1" customFormat="1" x14ac:dyDescent="0.25">
      <c r="A250" s="6"/>
      <c r="B250" s="31" t="s">
        <v>130</v>
      </c>
      <c r="C250" s="6"/>
      <c r="D250" s="10">
        <v>4000</v>
      </c>
    </row>
    <row r="251" spans="1:4" s="1" customFormat="1" x14ac:dyDescent="0.25">
      <c r="A251" s="6">
        <v>3312</v>
      </c>
      <c r="B251" s="9" t="s">
        <v>133</v>
      </c>
      <c r="C251" s="6"/>
      <c r="D251" s="6">
        <f>D252</f>
        <v>8000</v>
      </c>
    </row>
    <row r="252" spans="1:4" s="1" customFormat="1" x14ac:dyDescent="0.25">
      <c r="A252" s="6"/>
      <c r="B252" s="31" t="s">
        <v>130</v>
      </c>
      <c r="C252" s="6"/>
      <c r="D252" s="10">
        <v>8000</v>
      </c>
    </row>
    <row r="253" spans="1:4" s="1" customFormat="1" x14ac:dyDescent="0.25">
      <c r="A253" s="6">
        <v>3313</v>
      </c>
      <c r="B253" s="9" t="s">
        <v>134</v>
      </c>
      <c r="C253" s="6"/>
      <c r="D253" s="6">
        <f>D254</f>
        <v>1000</v>
      </c>
    </row>
    <row r="254" spans="1:4" s="1" customFormat="1" x14ac:dyDescent="0.25">
      <c r="A254" s="6"/>
      <c r="B254" s="31" t="s">
        <v>130</v>
      </c>
      <c r="C254" s="6"/>
      <c r="D254" s="10">
        <v>1000</v>
      </c>
    </row>
    <row r="255" spans="1:4" s="1" customFormat="1" x14ac:dyDescent="0.25">
      <c r="A255" s="6">
        <v>3323</v>
      </c>
      <c r="B255" s="9" t="s">
        <v>135</v>
      </c>
      <c r="C255" s="6"/>
      <c r="D255" s="6">
        <f>D256</f>
        <v>4000</v>
      </c>
    </row>
    <row r="256" spans="1:4" s="1" customFormat="1" x14ac:dyDescent="0.25">
      <c r="A256" s="6"/>
      <c r="B256" s="31" t="s">
        <v>130</v>
      </c>
      <c r="C256" s="6"/>
      <c r="D256" s="10">
        <v>4000</v>
      </c>
    </row>
    <row r="257" spans="1:4" s="1" customFormat="1" x14ac:dyDescent="0.25">
      <c r="A257" s="6">
        <v>3325</v>
      </c>
      <c r="B257" s="9" t="s">
        <v>136</v>
      </c>
      <c r="C257" s="6"/>
      <c r="D257" s="6">
        <f>D258</f>
        <v>5000</v>
      </c>
    </row>
    <row r="258" spans="1:4" s="1" customFormat="1" x14ac:dyDescent="0.25">
      <c r="A258" s="6"/>
      <c r="B258" s="31" t="s">
        <v>130</v>
      </c>
      <c r="C258" s="6"/>
      <c r="D258" s="10">
        <v>5000</v>
      </c>
    </row>
    <row r="259" spans="1:4" s="1" customFormat="1" x14ac:dyDescent="0.25">
      <c r="A259" s="6">
        <v>3341</v>
      </c>
      <c r="B259" s="9" t="s">
        <v>171</v>
      </c>
      <c r="C259" s="6"/>
      <c r="D259" s="6">
        <f>D260</f>
        <v>1000</v>
      </c>
    </row>
    <row r="260" spans="1:4" s="1" customFormat="1" x14ac:dyDescent="0.25">
      <c r="A260" s="6"/>
      <c r="B260" s="31" t="s">
        <v>12</v>
      </c>
      <c r="C260" s="6"/>
      <c r="D260" s="10">
        <v>1000</v>
      </c>
    </row>
    <row r="261" spans="1:4" s="1" customFormat="1" x14ac:dyDescent="0.25">
      <c r="A261" s="6">
        <v>3348</v>
      </c>
      <c r="B261" s="9" t="s">
        <v>174</v>
      </c>
      <c r="C261" s="6"/>
      <c r="D261" s="6">
        <f>D262</f>
        <v>2600</v>
      </c>
    </row>
    <row r="262" spans="1:4" s="1" customFormat="1" x14ac:dyDescent="0.25">
      <c r="A262" s="6"/>
      <c r="B262" s="31" t="s">
        <v>12</v>
      </c>
      <c r="C262" s="6"/>
      <c r="D262" s="10">
        <v>2600</v>
      </c>
    </row>
    <row r="263" spans="1:4" s="1" customFormat="1" x14ac:dyDescent="0.25">
      <c r="A263" s="6">
        <v>3355</v>
      </c>
      <c r="B263" s="9" t="s">
        <v>160</v>
      </c>
      <c r="C263" s="6"/>
      <c r="D263" s="10">
        <f>D264</f>
        <v>3000</v>
      </c>
    </row>
    <row r="264" spans="1:4" s="1" customFormat="1" x14ac:dyDescent="0.25">
      <c r="A264" s="6"/>
      <c r="B264" s="31" t="s">
        <v>12</v>
      </c>
      <c r="C264" s="6"/>
      <c r="D264" s="10">
        <v>3000</v>
      </c>
    </row>
    <row r="265" spans="1:4" s="1" customFormat="1" x14ac:dyDescent="0.25">
      <c r="A265" s="6">
        <v>3411</v>
      </c>
      <c r="B265" s="9" t="s">
        <v>141</v>
      </c>
      <c r="C265" s="6"/>
      <c r="D265" s="6">
        <f>D266</f>
        <v>25000</v>
      </c>
    </row>
    <row r="266" spans="1:4" s="1" customFormat="1" x14ac:dyDescent="0.25">
      <c r="A266" s="6"/>
      <c r="B266" s="31" t="s">
        <v>17</v>
      </c>
      <c r="C266" s="6"/>
      <c r="D266" s="10">
        <v>25000</v>
      </c>
    </row>
    <row r="267" spans="1:4" s="1" customFormat="1" x14ac:dyDescent="0.25">
      <c r="A267" s="6">
        <v>3433</v>
      </c>
      <c r="B267" s="9" t="s">
        <v>142</v>
      </c>
      <c r="C267" s="6"/>
      <c r="D267" s="6">
        <f>D268</f>
        <v>30000</v>
      </c>
    </row>
    <row r="268" spans="1:4" s="1" customFormat="1" x14ac:dyDescent="0.25">
      <c r="A268" s="6"/>
      <c r="B268" s="31" t="s">
        <v>12</v>
      </c>
      <c r="C268" s="6"/>
      <c r="D268" s="10">
        <v>30000</v>
      </c>
    </row>
    <row r="269" spans="1:4" s="1" customFormat="1" x14ac:dyDescent="0.25">
      <c r="A269" s="6">
        <v>3434</v>
      </c>
      <c r="B269" s="9" t="s">
        <v>172</v>
      </c>
      <c r="C269" s="6"/>
      <c r="D269" s="6">
        <f>D270</f>
        <v>3000</v>
      </c>
    </row>
    <row r="270" spans="1:4" s="1" customFormat="1" x14ac:dyDescent="0.25">
      <c r="A270" s="6"/>
      <c r="B270" s="31" t="s">
        <v>17</v>
      </c>
      <c r="C270" s="6"/>
      <c r="D270" s="10">
        <v>3000</v>
      </c>
    </row>
    <row r="271" spans="1:4" s="1" customFormat="1" x14ac:dyDescent="0.25">
      <c r="A271" s="3" t="s">
        <v>184</v>
      </c>
      <c r="B271" s="31"/>
      <c r="C271" s="6"/>
      <c r="D271" s="2">
        <f>D235+D237+D239+D241+D243+D245+D247+D249+D251+D253+D255+D257+D261+D263+D265+D269+D267+D259</f>
        <v>575100</v>
      </c>
    </row>
    <row r="272" spans="1:4" s="1" customFormat="1" x14ac:dyDescent="0.25">
      <c r="A272" s="6"/>
      <c r="B272" s="31"/>
      <c r="C272" s="6"/>
      <c r="D272" s="6"/>
    </row>
    <row r="273" spans="1:4" s="1" customFormat="1" x14ac:dyDescent="0.25">
      <c r="A273" s="3" t="s">
        <v>185</v>
      </c>
      <c r="B273" s="31"/>
      <c r="C273" s="6"/>
      <c r="D273" s="6"/>
    </row>
    <row r="274" spans="1:4" s="1" customFormat="1" x14ac:dyDescent="0.25">
      <c r="A274" s="5">
        <v>4014</v>
      </c>
      <c r="B274" s="9" t="s">
        <v>143</v>
      </c>
      <c r="C274" s="6"/>
      <c r="D274" s="6">
        <f>D275</f>
        <v>90000</v>
      </c>
    </row>
    <row r="275" spans="1:4" s="1" customFormat="1" x14ac:dyDescent="0.25">
      <c r="A275" s="3"/>
      <c r="B275" s="31" t="s">
        <v>49</v>
      </c>
      <c r="C275" s="6"/>
      <c r="D275" s="10">
        <v>90000</v>
      </c>
    </row>
    <row r="276" spans="1:4" s="1" customFormat="1" x14ac:dyDescent="0.25">
      <c r="A276" s="5">
        <v>4114</v>
      </c>
      <c r="B276" s="9" t="s">
        <v>144</v>
      </c>
      <c r="C276" s="6"/>
      <c r="D276" s="6">
        <f>D277</f>
        <v>72000</v>
      </c>
    </row>
    <row r="277" spans="1:4" s="1" customFormat="1" x14ac:dyDescent="0.25">
      <c r="A277" s="3"/>
      <c r="B277" s="31" t="s">
        <v>49</v>
      </c>
      <c r="C277" s="6"/>
      <c r="D277" s="10">
        <v>72000</v>
      </c>
    </row>
    <row r="278" spans="1:4" s="1" customFormat="1" x14ac:dyDescent="0.25">
      <c r="A278" s="5">
        <v>4126</v>
      </c>
      <c r="B278" s="9" t="s">
        <v>146</v>
      </c>
      <c r="C278" s="6"/>
      <c r="D278" s="6">
        <f>D279</f>
        <v>100000</v>
      </c>
    </row>
    <row r="279" spans="1:4" s="1" customFormat="1" x14ac:dyDescent="0.25">
      <c r="A279" s="3"/>
      <c r="B279" s="31" t="s">
        <v>49</v>
      </c>
      <c r="C279" s="6"/>
      <c r="D279" s="10">
        <v>100000</v>
      </c>
    </row>
    <row r="280" spans="1:4" s="1" customFormat="1" x14ac:dyDescent="0.25">
      <c r="A280" s="5">
        <v>4137</v>
      </c>
      <c r="B280" s="9" t="s">
        <v>173</v>
      </c>
      <c r="C280" s="6"/>
      <c r="D280" s="6">
        <f>D281</f>
        <v>270000</v>
      </c>
    </row>
    <row r="281" spans="1:4" s="1" customFormat="1" x14ac:dyDescent="0.25">
      <c r="A281" s="5"/>
      <c r="B281" s="31" t="s">
        <v>49</v>
      </c>
      <c r="C281" s="6"/>
      <c r="D281" s="10">
        <v>270000</v>
      </c>
    </row>
    <row r="282" spans="1:4" s="1" customFormat="1" x14ac:dyDescent="0.25">
      <c r="A282" s="5">
        <v>4141</v>
      </c>
      <c r="B282" s="9" t="s">
        <v>107</v>
      </c>
      <c r="C282" s="6"/>
      <c r="D282" s="6">
        <f>D283</f>
        <v>25000</v>
      </c>
    </row>
    <row r="283" spans="1:4" s="1" customFormat="1" x14ac:dyDescent="0.25">
      <c r="A283" s="3"/>
      <c r="B283" s="31" t="s">
        <v>16</v>
      </c>
      <c r="C283" s="6"/>
      <c r="D283" s="10">
        <v>25000</v>
      </c>
    </row>
    <row r="284" spans="1:4" s="1" customFormat="1" x14ac:dyDescent="0.25">
      <c r="A284" s="5">
        <v>4154</v>
      </c>
      <c r="B284" s="9" t="s">
        <v>147</v>
      </c>
      <c r="C284" s="6"/>
      <c r="D284" s="6">
        <f>D285</f>
        <v>125000</v>
      </c>
    </row>
    <row r="285" spans="1:4" s="1" customFormat="1" x14ac:dyDescent="0.25">
      <c r="A285" s="3"/>
      <c r="B285" s="31" t="s">
        <v>49</v>
      </c>
      <c r="C285" s="6"/>
      <c r="D285" s="10">
        <v>125000</v>
      </c>
    </row>
    <row r="286" spans="1:4" s="1" customFormat="1" x14ac:dyDescent="0.25">
      <c r="A286" s="6">
        <v>4159</v>
      </c>
      <c r="B286" s="9" t="s">
        <v>108</v>
      </c>
      <c r="C286" s="6"/>
      <c r="D286" s="6">
        <f>D287</f>
        <v>24276</v>
      </c>
    </row>
    <row r="287" spans="1:4" s="1" customFormat="1" x14ac:dyDescent="0.25">
      <c r="A287" s="2"/>
      <c r="B287" s="31" t="s">
        <v>49</v>
      </c>
      <c r="C287" s="6"/>
      <c r="D287" s="10">
        <v>24276</v>
      </c>
    </row>
    <row r="288" spans="1:4" s="1" customFormat="1" x14ac:dyDescent="0.25">
      <c r="A288" s="6">
        <v>4160</v>
      </c>
      <c r="B288" s="9" t="s">
        <v>178</v>
      </c>
      <c r="C288" s="6"/>
      <c r="D288" s="6">
        <f>D289</f>
        <v>1300000</v>
      </c>
    </row>
    <row r="289" spans="1:4" s="1" customFormat="1" x14ac:dyDescent="0.25">
      <c r="A289" s="6"/>
      <c r="B289" s="31" t="s">
        <v>49</v>
      </c>
      <c r="C289" s="6"/>
      <c r="D289" s="10">
        <v>1300000</v>
      </c>
    </row>
    <row r="290" spans="1:4" s="1" customFormat="1" x14ac:dyDescent="0.25">
      <c r="A290" s="6">
        <v>4162</v>
      </c>
      <c r="B290" s="9" t="s">
        <v>137</v>
      </c>
      <c r="C290" s="6"/>
      <c r="D290" s="6">
        <f>D291</f>
        <v>3979</v>
      </c>
    </row>
    <row r="291" spans="1:4" s="1" customFormat="1" x14ac:dyDescent="0.25">
      <c r="A291" s="6"/>
      <c r="B291" s="31" t="s">
        <v>49</v>
      </c>
      <c r="C291" s="6"/>
      <c r="D291" s="10">
        <v>3979</v>
      </c>
    </row>
    <row r="292" spans="1:4" s="1" customFormat="1" x14ac:dyDescent="0.25">
      <c r="A292" s="6">
        <v>4163</v>
      </c>
      <c r="B292" s="9" t="s">
        <v>148</v>
      </c>
      <c r="C292" s="6"/>
      <c r="D292" s="6">
        <f>D293</f>
        <v>80000</v>
      </c>
    </row>
    <row r="293" spans="1:4" s="1" customFormat="1" x14ac:dyDescent="0.25">
      <c r="A293" s="6"/>
      <c r="B293" s="31" t="s">
        <v>49</v>
      </c>
      <c r="C293" s="6"/>
      <c r="D293" s="10">
        <v>80000</v>
      </c>
    </row>
    <row r="294" spans="1:4" s="1" customFormat="1" x14ac:dyDescent="0.25">
      <c r="A294" s="6">
        <v>4164</v>
      </c>
      <c r="B294" s="9" t="s">
        <v>177</v>
      </c>
      <c r="C294" s="6"/>
      <c r="D294" s="6">
        <f>D295</f>
        <v>1865386</v>
      </c>
    </row>
    <row r="295" spans="1:4" s="1" customFormat="1" x14ac:dyDescent="0.25">
      <c r="A295" s="6"/>
      <c r="B295" s="31" t="s">
        <v>49</v>
      </c>
      <c r="C295" s="6"/>
      <c r="D295" s="10">
        <v>1865386</v>
      </c>
    </row>
    <row r="296" spans="1:4" s="1" customFormat="1" x14ac:dyDescent="0.25">
      <c r="A296" s="3" t="s">
        <v>186</v>
      </c>
      <c r="B296" s="31"/>
      <c r="C296" s="6"/>
      <c r="D296" s="2">
        <f>D274+D276+D278+D282+D284+D286+D288+D290+D292+D294+D280</f>
        <v>3955641</v>
      </c>
    </row>
    <row r="297" spans="1:4" s="1" customFormat="1" x14ac:dyDescent="0.25">
      <c r="A297" s="6"/>
      <c r="B297" s="9"/>
      <c r="C297" s="6"/>
      <c r="D297" s="6"/>
    </row>
    <row r="298" spans="1:4" s="1" customFormat="1" x14ac:dyDescent="0.25">
      <c r="A298" s="3" t="s">
        <v>187</v>
      </c>
      <c r="B298" s="9"/>
      <c r="C298" s="6"/>
      <c r="D298" s="6"/>
    </row>
    <row r="299" spans="1:4" s="1" customFormat="1" x14ac:dyDescent="0.25">
      <c r="A299" s="6">
        <v>5005</v>
      </c>
      <c r="B299" s="9" t="s">
        <v>149</v>
      </c>
      <c r="C299" s="6"/>
      <c r="D299" s="6">
        <f>D300</f>
        <v>30000</v>
      </c>
    </row>
    <row r="300" spans="1:4" s="1" customFormat="1" x14ac:dyDescent="0.25">
      <c r="A300" s="6"/>
      <c r="B300" s="31" t="s">
        <v>16</v>
      </c>
      <c r="C300" s="6"/>
      <c r="D300" s="10">
        <v>30000</v>
      </c>
    </row>
    <row r="301" spans="1:4" s="1" customFormat="1" x14ac:dyDescent="0.25">
      <c r="A301" s="6">
        <v>5016</v>
      </c>
      <c r="B301" s="9" t="s">
        <v>150</v>
      </c>
      <c r="C301" s="6"/>
      <c r="D301" s="6">
        <f>D302</f>
        <v>60000</v>
      </c>
    </row>
    <row r="302" spans="1:4" s="1" customFormat="1" x14ac:dyDescent="0.25">
      <c r="A302" s="6"/>
      <c r="B302" s="31" t="s">
        <v>16</v>
      </c>
      <c r="C302" s="6"/>
      <c r="D302" s="10">
        <v>60000</v>
      </c>
    </row>
    <row r="303" spans="1:4" s="1" customFormat="1" x14ac:dyDescent="0.25">
      <c r="A303" s="6">
        <v>5026</v>
      </c>
      <c r="B303" s="9" t="s">
        <v>151</v>
      </c>
      <c r="C303" s="6"/>
      <c r="D303" s="6">
        <f>D304</f>
        <v>150000</v>
      </c>
    </row>
    <row r="304" spans="1:4" s="1" customFormat="1" x14ac:dyDescent="0.25">
      <c r="A304" s="6"/>
      <c r="B304" s="31" t="s">
        <v>16</v>
      </c>
      <c r="C304" s="6"/>
      <c r="D304" s="10">
        <v>150000</v>
      </c>
    </row>
    <row r="305" spans="1:4" s="1" customFormat="1" x14ac:dyDescent="0.25">
      <c r="A305" s="3" t="s">
        <v>188</v>
      </c>
      <c r="B305" s="9"/>
      <c r="C305" s="6"/>
      <c r="D305" s="2">
        <f>D299+D301+D303</f>
        <v>240000</v>
      </c>
    </row>
    <row r="306" spans="1:4" s="1" customFormat="1" x14ac:dyDescent="0.25">
      <c r="A306" s="6"/>
      <c r="B306" s="9"/>
      <c r="C306" s="6"/>
      <c r="D306" s="6"/>
    </row>
    <row r="307" spans="1:4" s="1" customFormat="1" x14ac:dyDescent="0.25">
      <c r="A307" s="3" t="s">
        <v>103</v>
      </c>
      <c r="B307" s="27"/>
      <c r="C307" s="2"/>
      <c r="D307" s="2"/>
    </row>
    <row r="308" spans="1:4" s="1" customFormat="1" x14ac:dyDescent="0.25">
      <c r="A308" s="5">
        <v>3071</v>
      </c>
      <c r="B308" s="9" t="s">
        <v>154</v>
      </c>
      <c r="C308" s="6"/>
      <c r="D308" s="6">
        <f>D309+D310</f>
        <v>0</v>
      </c>
    </row>
    <row r="309" spans="1:4" s="1" customFormat="1" x14ac:dyDescent="0.25">
      <c r="A309" s="5"/>
      <c r="B309" s="31" t="s">
        <v>12</v>
      </c>
      <c r="C309" s="6"/>
      <c r="D309" s="10">
        <v>10000</v>
      </c>
    </row>
    <row r="310" spans="1:4" s="1" customFormat="1" x14ac:dyDescent="0.25">
      <c r="A310" s="5"/>
      <c r="B310" s="31" t="s">
        <v>29</v>
      </c>
      <c r="C310" s="6"/>
      <c r="D310" s="10">
        <v>-10000</v>
      </c>
    </row>
    <row r="311" spans="1:4" s="1" customFormat="1" x14ac:dyDescent="0.25">
      <c r="A311" s="5">
        <v>3111</v>
      </c>
      <c r="B311" s="9" t="s">
        <v>139</v>
      </c>
      <c r="C311" s="6"/>
      <c r="D311" s="6">
        <f>D312+D313</f>
        <v>0</v>
      </c>
    </row>
    <row r="312" spans="1:4" s="1" customFormat="1" x14ac:dyDescent="0.25">
      <c r="A312" s="5"/>
      <c r="B312" s="31" t="s">
        <v>12</v>
      </c>
      <c r="C312" s="6"/>
      <c r="D312" s="10">
        <v>2400</v>
      </c>
    </row>
    <row r="313" spans="1:4" s="1" customFormat="1" x14ac:dyDescent="0.25">
      <c r="A313" s="5"/>
      <c r="B313" s="31" t="s">
        <v>29</v>
      </c>
      <c r="C313" s="6"/>
      <c r="D313" s="10">
        <v>-2400</v>
      </c>
    </row>
    <row r="314" spans="1:4" s="1" customFormat="1" x14ac:dyDescent="0.25">
      <c r="A314" s="5">
        <v>3145</v>
      </c>
      <c r="B314" s="9" t="s">
        <v>155</v>
      </c>
      <c r="C314" s="6"/>
      <c r="D314" s="6">
        <f>D315+D316</f>
        <v>0</v>
      </c>
    </row>
    <row r="315" spans="1:4" s="1" customFormat="1" x14ac:dyDescent="0.25">
      <c r="A315" s="5"/>
      <c r="B315" s="31" t="s">
        <v>12</v>
      </c>
      <c r="C315" s="6"/>
      <c r="D315" s="10">
        <v>-1000</v>
      </c>
    </row>
    <row r="316" spans="1:4" s="1" customFormat="1" x14ac:dyDescent="0.25">
      <c r="A316" s="5"/>
      <c r="B316" s="31" t="s">
        <v>17</v>
      </c>
      <c r="C316" s="6"/>
      <c r="D316" s="10">
        <v>1000</v>
      </c>
    </row>
    <row r="317" spans="1:4" s="1" customFormat="1" x14ac:dyDescent="0.25">
      <c r="A317" s="5">
        <v>3200</v>
      </c>
      <c r="B317" s="9" t="s">
        <v>156</v>
      </c>
      <c r="C317" s="6"/>
      <c r="D317" s="6">
        <f>D318+D319</f>
        <v>0</v>
      </c>
    </row>
    <row r="318" spans="1:4" s="1" customFormat="1" x14ac:dyDescent="0.25">
      <c r="A318" s="5"/>
      <c r="B318" s="36" t="s">
        <v>126</v>
      </c>
      <c r="C318" s="6"/>
      <c r="D318" s="10">
        <v>-40</v>
      </c>
    </row>
    <row r="319" spans="1:4" s="1" customFormat="1" x14ac:dyDescent="0.25">
      <c r="A319" s="5"/>
      <c r="B319" s="31" t="s">
        <v>17</v>
      </c>
      <c r="C319" s="6"/>
      <c r="D319" s="10">
        <v>40</v>
      </c>
    </row>
    <row r="320" spans="1:4" s="1" customFormat="1" x14ac:dyDescent="0.25">
      <c r="A320" s="5">
        <v>3202</v>
      </c>
      <c r="B320" s="9" t="s">
        <v>157</v>
      </c>
      <c r="C320" s="6"/>
      <c r="D320" s="10">
        <f>D321+D322</f>
        <v>0</v>
      </c>
    </row>
    <row r="321" spans="1:4" s="1" customFormat="1" x14ac:dyDescent="0.25">
      <c r="A321" s="5"/>
      <c r="B321" s="7" t="s">
        <v>61</v>
      </c>
      <c r="C321" s="6"/>
      <c r="D321" s="10">
        <v>-500</v>
      </c>
    </row>
    <row r="322" spans="1:4" s="1" customFormat="1" x14ac:dyDescent="0.25">
      <c r="A322" s="5"/>
      <c r="B322" s="31" t="s">
        <v>17</v>
      </c>
      <c r="C322" s="6"/>
      <c r="D322" s="10">
        <v>500</v>
      </c>
    </row>
    <row r="323" spans="1:4" s="1" customFormat="1" x14ac:dyDescent="0.25">
      <c r="A323" s="5">
        <v>3209</v>
      </c>
      <c r="B323" s="9" t="s">
        <v>158</v>
      </c>
      <c r="C323" s="6"/>
      <c r="D323" s="6">
        <f>D324+D325+D326</f>
        <v>0</v>
      </c>
    </row>
    <row r="324" spans="1:4" s="1" customFormat="1" x14ac:dyDescent="0.25">
      <c r="A324" s="5"/>
      <c r="B324" s="31" t="s">
        <v>12</v>
      </c>
      <c r="C324" s="6"/>
      <c r="D324" s="10">
        <v>-2000</v>
      </c>
    </row>
    <row r="325" spans="1:4" s="1" customFormat="1" x14ac:dyDescent="0.25">
      <c r="A325" s="5"/>
      <c r="B325" s="31" t="s">
        <v>17</v>
      </c>
      <c r="C325" s="6"/>
      <c r="D325" s="10">
        <v>500</v>
      </c>
    </row>
    <row r="326" spans="1:4" s="1" customFormat="1" x14ac:dyDescent="0.25">
      <c r="A326" s="5"/>
      <c r="B326" s="31" t="s">
        <v>29</v>
      </c>
      <c r="C326" s="6"/>
      <c r="D326" s="10">
        <v>1500</v>
      </c>
    </row>
    <row r="327" spans="1:4" s="1" customFormat="1" x14ac:dyDescent="0.25">
      <c r="A327" s="5">
        <v>3223</v>
      </c>
      <c r="B327" s="9" t="s">
        <v>159</v>
      </c>
      <c r="C327" s="6"/>
      <c r="D327" s="6">
        <f>D328+D329</f>
        <v>0</v>
      </c>
    </row>
    <row r="328" spans="1:4" s="1" customFormat="1" x14ac:dyDescent="0.25">
      <c r="A328" s="5"/>
      <c r="B328" s="7" t="s">
        <v>61</v>
      </c>
      <c r="C328" s="6"/>
      <c r="D328" s="10">
        <v>100</v>
      </c>
    </row>
    <row r="329" spans="1:4" s="1" customFormat="1" x14ac:dyDescent="0.25">
      <c r="A329" s="5"/>
      <c r="B329" s="31" t="s">
        <v>12</v>
      </c>
      <c r="C329" s="6"/>
      <c r="D329" s="10">
        <v>-100</v>
      </c>
    </row>
    <row r="330" spans="1:4" s="1" customFormat="1" x14ac:dyDescent="0.25">
      <c r="A330" s="5">
        <v>3355</v>
      </c>
      <c r="B330" s="9" t="s">
        <v>160</v>
      </c>
      <c r="C330" s="6"/>
      <c r="D330" s="6">
        <f>D331+D332</f>
        <v>0</v>
      </c>
    </row>
    <row r="331" spans="1:4" s="1" customFormat="1" x14ac:dyDescent="0.25">
      <c r="A331" s="5"/>
      <c r="B331" s="31" t="s">
        <v>12</v>
      </c>
      <c r="C331" s="6"/>
      <c r="D331" s="10">
        <v>-500</v>
      </c>
    </row>
    <row r="332" spans="1:4" s="1" customFormat="1" x14ac:dyDescent="0.25">
      <c r="A332" s="5"/>
      <c r="B332" s="31" t="s">
        <v>17</v>
      </c>
      <c r="C332" s="6"/>
      <c r="D332" s="10">
        <v>500</v>
      </c>
    </row>
    <row r="333" spans="1:4" s="1" customFormat="1" x14ac:dyDescent="0.25">
      <c r="A333" s="6">
        <v>3201</v>
      </c>
      <c r="B333" s="9" t="s">
        <v>104</v>
      </c>
      <c r="C333" s="2"/>
      <c r="D333" s="6">
        <f>D334+D335+D336</f>
        <v>0</v>
      </c>
    </row>
    <row r="334" spans="1:4" s="1" customFormat="1" x14ac:dyDescent="0.25">
      <c r="A334" s="2"/>
      <c r="B334" s="36" t="s">
        <v>126</v>
      </c>
      <c r="C334" s="2"/>
      <c r="D334" s="10">
        <v>2000</v>
      </c>
    </row>
    <row r="335" spans="1:4" s="1" customFormat="1" x14ac:dyDescent="0.25">
      <c r="A335" s="2"/>
      <c r="B335" s="31" t="s">
        <v>12</v>
      </c>
      <c r="C335" s="2"/>
      <c r="D335" s="10">
        <v>-7070</v>
      </c>
    </row>
    <row r="336" spans="1:4" s="1" customFormat="1" x14ac:dyDescent="0.25">
      <c r="A336" s="2"/>
      <c r="B336" s="31" t="s">
        <v>17</v>
      </c>
      <c r="C336" s="2"/>
      <c r="D336" s="10">
        <v>5070</v>
      </c>
    </row>
    <row r="337" spans="1:4" s="1" customFormat="1" x14ac:dyDescent="0.25">
      <c r="A337" s="3" t="s">
        <v>105</v>
      </c>
      <c r="B337" s="27"/>
      <c r="C337" s="2"/>
      <c r="D337" s="2">
        <f>D308+D311+D314+D317+D320+D323+D327+D330+D333</f>
        <v>0</v>
      </c>
    </row>
    <row r="338" spans="1:4" s="1" customFormat="1" x14ac:dyDescent="0.25">
      <c r="A338" s="2"/>
      <c r="B338" s="27"/>
      <c r="C338" s="2"/>
      <c r="D338" s="2"/>
    </row>
    <row r="339" spans="1:4" s="1" customFormat="1" x14ac:dyDescent="0.25">
      <c r="A339" s="2" t="s">
        <v>109</v>
      </c>
      <c r="B339" s="27"/>
      <c r="C339" s="2"/>
      <c r="D339" s="2"/>
    </row>
    <row r="340" spans="1:4" s="1" customFormat="1" x14ac:dyDescent="0.25">
      <c r="A340" s="6">
        <v>4021</v>
      </c>
      <c r="B340" s="9" t="s">
        <v>161</v>
      </c>
      <c r="C340" s="6"/>
      <c r="D340" s="6">
        <f>D341+D342</f>
        <v>0</v>
      </c>
    </row>
    <row r="341" spans="1:4" s="1" customFormat="1" x14ac:dyDescent="0.25">
      <c r="A341" s="6"/>
      <c r="B341" s="31" t="s">
        <v>162</v>
      </c>
      <c r="C341" s="10"/>
      <c r="D341" s="10">
        <v>16000</v>
      </c>
    </row>
    <row r="342" spans="1:4" s="1" customFormat="1" x14ac:dyDescent="0.25">
      <c r="A342" s="6"/>
      <c r="B342" s="31" t="s">
        <v>49</v>
      </c>
      <c r="C342" s="10"/>
      <c r="D342" s="10">
        <v>-16000</v>
      </c>
    </row>
    <row r="343" spans="1:4" s="1" customFormat="1" x14ac:dyDescent="0.25">
      <c r="A343" s="6">
        <v>4121</v>
      </c>
      <c r="B343" s="9" t="s">
        <v>163</v>
      </c>
      <c r="C343" s="10"/>
      <c r="D343" s="6">
        <f>D344+D345</f>
        <v>10000</v>
      </c>
    </row>
    <row r="344" spans="1:4" s="1" customFormat="1" x14ac:dyDescent="0.25">
      <c r="A344" s="6"/>
      <c r="B344" s="31" t="s">
        <v>162</v>
      </c>
      <c r="C344" s="10"/>
      <c r="D344" s="10">
        <v>6000</v>
      </c>
    </row>
    <row r="345" spans="1:4" s="1" customFormat="1" x14ac:dyDescent="0.25">
      <c r="A345" s="6"/>
      <c r="B345" s="31" t="s">
        <v>49</v>
      </c>
      <c r="C345" s="10"/>
      <c r="D345" s="10">
        <f>-6000+10000</f>
        <v>4000</v>
      </c>
    </row>
    <row r="346" spans="1:4" s="1" customFormat="1" x14ac:dyDescent="0.25">
      <c r="A346" s="6">
        <v>4126</v>
      </c>
      <c r="B346" s="9" t="s">
        <v>146</v>
      </c>
      <c r="C346" s="10"/>
      <c r="D346" s="6">
        <f>D347+D348</f>
        <v>0</v>
      </c>
    </row>
    <row r="347" spans="1:4" s="1" customFormat="1" x14ac:dyDescent="0.25">
      <c r="A347" s="6"/>
      <c r="B347" s="31" t="s">
        <v>12</v>
      </c>
      <c r="C347" s="10"/>
      <c r="D347" s="10">
        <v>3100</v>
      </c>
    </row>
    <row r="348" spans="1:4" s="1" customFormat="1" x14ac:dyDescent="0.25">
      <c r="A348" s="6"/>
      <c r="B348" s="31" t="s">
        <v>49</v>
      </c>
      <c r="C348" s="6"/>
      <c r="D348" s="6">
        <v>-3100</v>
      </c>
    </row>
    <row r="349" spans="1:4" s="1" customFormat="1" x14ac:dyDescent="0.25">
      <c r="A349" s="6">
        <v>4141</v>
      </c>
      <c r="B349" s="9" t="s">
        <v>153</v>
      </c>
      <c r="C349" s="2"/>
      <c r="D349" s="6">
        <f>D350+D351+D352+D353</f>
        <v>24276</v>
      </c>
    </row>
    <row r="350" spans="1:4" s="1" customFormat="1" x14ac:dyDescent="0.25">
      <c r="A350" s="6"/>
      <c r="B350" s="7" t="s">
        <v>61</v>
      </c>
      <c r="C350" s="2"/>
      <c r="D350" s="10">
        <v>800</v>
      </c>
    </row>
    <row r="351" spans="1:4" s="1" customFormat="1" x14ac:dyDescent="0.25">
      <c r="A351" s="6"/>
      <c r="B351" s="36" t="s">
        <v>126</v>
      </c>
      <c r="C351" s="2"/>
      <c r="D351" s="10">
        <v>200</v>
      </c>
    </row>
    <row r="352" spans="1:4" s="1" customFormat="1" x14ac:dyDescent="0.25">
      <c r="A352" s="6"/>
      <c r="B352" s="31" t="s">
        <v>16</v>
      </c>
      <c r="C352" s="2"/>
      <c r="D352" s="10">
        <f>24276+12683</f>
        <v>36959</v>
      </c>
    </row>
    <row r="353" spans="1:4" s="1" customFormat="1" x14ac:dyDescent="0.25">
      <c r="A353" s="2"/>
      <c r="B353" s="31" t="s">
        <v>49</v>
      </c>
      <c r="C353" s="2"/>
      <c r="D353" s="10">
        <f>-800-200-12683</f>
        <v>-13683</v>
      </c>
    </row>
    <row r="354" spans="1:4" s="1" customFormat="1" x14ac:dyDescent="0.25">
      <c r="A354" s="6">
        <v>4159</v>
      </c>
      <c r="B354" s="9" t="s">
        <v>108</v>
      </c>
      <c r="C354" s="6"/>
      <c r="D354" s="6">
        <f>D356+D355</f>
        <v>-24276</v>
      </c>
    </row>
    <row r="355" spans="1:4" s="1" customFormat="1" x14ac:dyDescent="0.25">
      <c r="A355" s="6"/>
      <c r="B355" s="31" t="s">
        <v>16</v>
      </c>
      <c r="C355" s="6"/>
      <c r="D355" s="10">
        <v>6000</v>
      </c>
    </row>
    <row r="356" spans="1:4" s="1" customFormat="1" x14ac:dyDescent="0.25">
      <c r="A356" s="2"/>
      <c r="B356" s="31" t="s">
        <v>49</v>
      </c>
      <c r="C356" s="2"/>
      <c r="D356" s="10">
        <f>-24276-6000</f>
        <v>-30276</v>
      </c>
    </row>
    <row r="357" spans="1:4" s="1" customFormat="1" x14ac:dyDescent="0.25">
      <c r="A357" s="2" t="s">
        <v>168</v>
      </c>
      <c r="B357" s="27"/>
      <c r="C357" s="2"/>
      <c r="D357" s="2">
        <f>D340+D343+D346+D349+D354</f>
        <v>10000</v>
      </c>
    </row>
    <row r="358" spans="1:4" s="1" customFormat="1" x14ac:dyDescent="0.25">
      <c r="A358" s="2"/>
      <c r="B358" s="27"/>
      <c r="C358" s="2"/>
      <c r="D358" s="2"/>
    </row>
    <row r="359" spans="1:4" s="1" customFormat="1" x14ac:dyDescent="0.25">
      <c r="A359" s="2" t="s">
        <v>164</v>
      </c>
      <c r="B359" s="27"/>
      <c r="C359" s="2"/>
      <c r="D359" s="2"/>
    </row>
    <row r="360" spans="1:4" s="1" customFormat="1" x14ac:dyDescent="0.25">
      <c r="A360" s="6">
        <v>5013</v>
      </c>
      <c r="B360" s="9" t="s">
        <v>165</v>
      </c>
      <c r="C360" s="6"/>
      <c r="D360" s="6">
        <f>D361+D362</f>
        <v>0</v>
      </c>
    </row>
    <row r="361" spans="1:4" s="1" customFormat="1" x14ac:dyDescent="0.25">
      <c r="A361" s="6"/>
      <c r="B361" s="31" t="s">
        <v>12</v>
      </c>
      <c r="C361" s="10"/>
      <c r="D361" s="10">
        <v>2324</v>
      </c>
    </row>
    <row r="362" spans="1:4" s="1" customFormat="1" x14ac:dyDescent="0.25">
      <c r="A362" s="6"/>
      <c r="B362" s="31" t="s">
        <v>16</v>
      </c>
      <c r="C362" s="10"/>
      <c r="D362" s="10">
        <v>-2324</v>
      </c>
    </row>
    <row r="363" spans="1:4" s="1" customFormat="1" x14ac:dyDescent="0.25">
      <c r="A363" s="6">
        <v>5015</v>
      </c>
      <c r="B363" s="9" t="s">
        <v>166</v>
      </c>
      <c r="C363" s="6"/>
      <c r="D363" s="6">
        <f>D364+D365</f>
        <v>0</v>
      </c>
    </row>
    <row r="364" spans="1:4" s="1" customFormat="1" x14ac:dyDescent="0.25">
      <c r="A364" s="6"/>
      <c r="B364" s="31" t="s">
        <v>12</v>
      </c>
      <c r="C364" s="6"/>
      <c r="D364" s="10">
        <v>4000</v>
      </c>
    </row>
    <row r="365" spans="1:4" s="1" customFormat="1" x14ac:dyDescent="0.25">
      <c r="A365" s="6"/>
      <c r="B365" s="31" t="s">
        <v>16</v>
      </c>
      <c r="C365" s="6"/>
      <c r="D365" s="10">
        <v>-4000</v>
      </c>
    </row>
    <row r="366" spans="1:4" s="1" customFormat="1" x14ac:dyDescent="0.25">
      <c r="A366" s="6">
        <v>5019</v>
      </c>
      <c r="B366" s="9" t="s">
        <v>167</v>
      </c>
      <c r="C366" s="6"/>
      <c r="D366" s="6">
        <f>D367+D368</f>
        <v>0</v>
      </c>
    </row>
    <row r="367" spans="1:4" s="1" customFormat="1" x14ac:dyDescent="0.25">
      <c r="A367" s="6"/>
      <c r="B367" s="31" t="s">
        <v>12</v>
      </c>
      <c r="C367" s="6"/>
      <c r="D367" s="10">
        <v>300</v>
      </c>
    </row>
    <row r="368" spans="1:4" s="1" customFormat="1" x14ac:dyDescent="0.25">
      <c r="A368" s="6"/>
      <c r="B368" s="31" t="s">
        <v>16</v>
      </c>
      <c r="C368" s="6"/>
      <c r="D368" s="10">
        <v>-300</v>
      </c>
    </row>
    <row r="369" spans="1:4" s="1" customFormat="1" x14ac:dyDescent="0.25">
      <c r="A369" s="2" t="s">
        <v>169</v>
      </c>
      <c r="B369" s="27"/>
      <c r="C369" s="2"/>
      <c r="D369" s="2">
        <f>D360+D363+D366</f>
        <v>0</v>
      </c>
    </row>
    <row r="370" spans="1:4" s="1" customFormat="1" x14ac:dyDescent="0.25">
      <c r="A370" s="2"/>
      <c r="B370" s="27"/>
      <c r="C370" s="2"/>
      <c r="D370" s="2"/>
    </row>
    <row r="371" spans="1:4" s="1" customFormat="1" x14ac:dyDescent="0.25">
      <c r="A371" s="3" t="s">
        <v>45</v>
      </c>
      <c r="B371" s="27"/>
      <c r="C371" s="2"/>
      <c r="D371" s="2"/>
    </row>
    <row r="372" spans="1:4" s="1" customFormat="1" x14ac:dyDescent="0.25">
      <c r="A372" s="5">
        <v>6011</v>
      </c>
      <c r="B372" s="9" t="s">
        <v>42</v>
      </c>
      <c r="C372" s="2"/>
      <c r="D372" s="2">
        <f>C119+C120-D136+4499+25000-D138-D169-D177-D180-D183-D186-D218-D232-D271-D296-D305</f>
        <v>-2474405</v>
      </c>
    </row>
    <row r="373" spans="1:4" s="1" customFormat="1" x14ac:dyDescent="0.25">
      <c r="A373" s="3" t="s">
        <v>46</v>
      </c>
      <c r="B373" s="27"/>
      <c r="C373" s="2"/>
      <c r="D373" s="2">
        <f>D372</f>
        <v>-2474405</v>
      </c>
    </row>
    <row r="374" spans="1:4" s="1" customFormat="1" x14ac:dyDescent="0.25">
      <c r="A374" s="3"/>
      <c r="B374" s="27"/>
      <c r="C374" s="2"/>
      <c r="D374" s="2"/>
    </row>
    <row r="375" spans="1:4" ht="13.8" x14ac:dyDescent="0.25">
      <c r="A375" s="14" t="s">
        <v>44</v>
      </c>
      <c r="B375" s="28"/>
      <c r="C375" s="2">
        <f>C133</f>
        <v>4717192</v>
      </c>
      <c r="D375" s="2">
        <f>D372+D357+D337+D305+D296+D271+D232+D218+D196+D169+D140+D369</f>
        <v>4717192</v>
      </c>
    </row>
    <row r="376" spans="1:4" x14ac:dyDescent="0.25">
      <c r="A376" s="3"/>
      <c r="B376" s="28"/>
      <c r="C376" s="2"/>
      <c r="D376" s="2"/>
    </row>
    <row r="377" spans="1:4" ht="13.8" x14ac:dyDescent="0.25">
      <c r="A377" s="14" t="s">
        <v>10</v>
      </c>
      <c r="B377" s="4"/>
      <c r="C377" s="2">
        <f>C39+C114+C375</f>
        <v>9142486</v>
      </c>
      <c r="D377" s="2">
        <f>D39+D114+D375</f>
        <v>9142486</v>
      </c>
    </row>
    <row r="378" spans="1:4" x14ac:dyDescent="0.25">
      <c r="A378" s="29"/>
      <c r="B378" s="29"/>
      <c r="C378" s="29"/>
      <c r="D378" s="29"/>
    </row>
    <row r="379" spans="1:4" x14ac:dyDescent="0.25">
      <c r="A379" s="34"/>
      <c r="B379" s="34"/>
      <c r="C379" s="34"/>
      <c r="D379" s="35"/>
    </row>
    <row r="380" spans="1:4" x14ac:dyDescent="0.25">
      <c r="A380" s="34"/>
      <c r="B380" s="34"/>
      <c r="C380" s="34"/>
      <c r="D380" s="35"/>
    </row>
    <row r="381" spans="1:4" x14ac:dyDescent="0.25">
      <c r="A381" s="34"/>
      <c r="B381" s="34"/>
      <c r="C381" s="34"/>
      <c r="D381" s="35"/>
    </row>
    <row r="382" spans="1:4" x14ac:dyDescent="0.25">
      <c r="A382" s="34"/>
      <c r="B382" s="34"/>
      <c r="C382" s="54"/>
      <c r="D382" s="35"/>
    </row>
    <row r="383" spans="1:4" x14ac:dyDescent="0.25">
      <c r="A383" s="34"/>
      <c r="B383" s="34"/>
      <c r="C383" s="54"/>
      <c r="D383" s="35"/>
    </row>
    <row r="384" spans="1:4" x14ac:dyDescent="0.25">
      <c r="A384" s="34"/>
      <c r="B384" s="34"/>
      <c r="C384" s="34"/>
      <c r="D384" s="34"/>
    </row>
    <row r="385" spans="1:4" x14ac:dyDescent="0.25">
      <c r="A385" s="34"/>
      <c r="B385" s="34"/>
      <c r="C385" s="34"/>
      <c r="D385" s="34"/>
    </row>
  </sheetData>
  <mergeCells count="6">
    <mergeCell ref="A1:D1"/>
    <mergeCell ref="A2:D2"/>
    <mergeCell ref="A4:A5"/>
    <mergeCell ref="B4:B5"/>
    <mergeCell ref="C4:C5"/>
    <mergeCell ref="D4:D5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72" orientation="portrait" r:id="rId1"/>
  <headerFooter>
    <oddFooter xml:space="preserve">&amp;C&amp;P.oldal
</oddFooter>
  </headerFooter>
  <rowBreaks count="1" manualBreakCount="1">
    <brk id="1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2025 május 8-i állapot</vt:lpstr>
    </vt:vector>
  </TitlesOfParts>
  <Company>IX. Kerület Ferencváros Önkormányzata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borbely.edit</dc:creator>
  <cp:lastModifiedBy>Borda Zsófia</cp:lastModifiedBy>
  <cp:lastPrinted>2025-05-08T09:12:23Z</cp:lastPrinted>
  <dcterms:created xsi:type="dcterms:W3CDTF">2015-04-22T08:22:53Z</dcterms:created>
  <dcterms:modified xsi:type="dcterms:W3CDTF">2026-10-14T13:09:13Z</dcterms:modified>
</cp:coreProperties>
</file>